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Administrator\AppData\Roaming\Lenovo\LenovoData3_private\Cache\5341\415374998\7eaa5521e43ebfea\"/>
    </mc:Choice>
  </mc:AlternateContent>
  <bookViews>
    <workbookView xWindow="-108" yWindow="-108" windowWidth="19416" windowHeight="10416" tabRatio="846"/>
  </bookViews>
  <sheets>
    <sheet name="Assessment Rules (without Chat)" sheetId="19" r:id="rId1"/>
    <sheet name="RV" sheetId="28" state="hidden" r:id="rId2"/>
    <sheet name="November" sheetId="23" state="hidden" r:id="rId3"/>
    <sheet name="December" sheetId="22" state="hidden" r:id="rId4"/>
    <sheet name="January" sheetId="21" state="hidden" r:id="rId5"/>
    <sheet name="February" sheetId="27" state="hidden" r:id="rId6"/>
    <sheet name="Site Assessment v3" sheetId="25" state="hidden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4" i="19" l="1"/>
  <c r="F16" i="19" l="1"/>
  <c r="J14" i="19"/>
  <c r="I14" i="19"/>
  <c r="H14" i="19"/>
  <c r="G14" i="19"/>
  <c r="J12" i="19"/>
  <c r="I12" i="19"/>
  <c r="H12" i="19"/>
  <c r="G12" i="19"/>
  <c r="J10" i="19"/>
  <c r="I10" i="19"/>
  <c r="H10" i="19"/>
  <c r="G10" i="19"/>
  <c r="F10" i="19"/>
  <c r="F14" i="19" l="1"/>
  <c r="F12" i="19"/>
  <c r="N7" i="19" l="1"/>
  <c r="N22" i="19"/>
  <c r="N5" i="19" l="1"/>
  <c r="N13" i="19"/>
  <c r="N11" i="19"/>
  <c r="N9" i="19"/>
  <c r="N20" i="19"/>
  <c r="N18" i="19"/>
  <c r="K16" i="19"/>
  <c r="J16" i="19"/>
  <c r="I16" i="19"/>
  <c r="H16" i="19"/>
  <c r="G16" i="19"/>
  <c r="N15" i="19" l="1"/>
  <c r="C8" i="28"/>
  <c r="D8" i="28"/>
  <c r="C9" i="28"/>
  <c r="D9" i="28"/>
  <c r="C10" i="28"/>
  <c r="D10" i="28"/>
  <c r="C11" i="28"/>
  <c r="D11" i="28"/>
  <c r="C12" i="28"/>
  <c r="D12" i="28"/>
  <c r="C13" i="28"/>
  <c r="D13" i="28"/>
  <c r="C14" i="28"/>
  <c r="D14" i="28"/>
  <c r="C15" i="28"/>
  <c r="D15" i="28"/>
  <c r="C7" i="28"/>
  <c r="D7" i="28"/>
  <c r="N31" i="19" l="1"/>
</calcChain>
</file>

<file path=xl/sharedStrings.xml><?xml version="1.0" encoding="utf-8"?>
<sst xmlns="http://schemas.openxmlformats.org/spreadsheetml/2006/main" count="437" uniqueCount="156">
  <si>
    <t>Weight</t>
  </si>
  <si>
    <t>Final Score</t>
  </si>
  <si>
    <t>Email TAT Rate</t>
    <phoneticPr fontId="2" type="noConversion"/>
  </si>
  <si>
    <t>SVL%</t>
    <phoneticPr fontId="2" type="noConversion"/>
  </si>
  <si>
    <t>FCR%</t>
    <phoneticPr fontId="2" type="noConversion"/>
  </si>
  <si>
    <t>CSAT%</t>
    <phoneticPr fontId="2" type="noConversion"/>
  </si>
  <si>
    <t>AHT</t>
    <phoneticPr fontId="2" type="noConversion"/>
  </si>
  <si>
    <t>RV</t>
    <phoneticPr fontId="2" type="noConversion"/>
  </si>
  <si>
    <t>Scoring</t>
    <phoneticPr fontId="2" type="noConversion"/>
  </si>
  <si>
    <t>Formulas</t>
    <phoneticPr fontId="2" type="noConversion"/>
  </si>
  <si>
    <t>Actual KPI Value</t>
    <phoneticPr fontId="2" type="noConversion"/>
  </si>
  <si>
    <t>SVL%:
Call answered in 20s/Call offered</t>
    <phoneticPr fontId="2" type="noConversion"/>
  </si>
  <si>
    <t>CNX IB QA</t>
    <phoneticPr fontId="2" type="noConversion"/>
  </si>
  <si>
    <t>CNX Email QA</t>
    <phoneticPr fontId="2" type="noConversion"/>
  </si>
  <si>
    <t>As per RV target.</t>
    <phoneticPr fontId="2" type="noConversion"/>
  </si>
  <si>
    <t>AHT=ATT+ Hold Time+ ACW</t>
    <phoneticPr fontId="2" type="noConversion"/>
  </si>
  <si>
    <t>Successful Survey Rate</t>
    <phoneticPr fontId="2" type="noConversion"/>
  </si>
  <si>
    <t>Based on amount of RV appeals from SC Team of the regions, where it is confirmed to be agent markdown during RV</t>
    <phoneticPr fontId="2" type="noConversion"/>
  </si>
  <si>
    <t>Compliment</t>
    <phoneticPr fontId="2" type="noConversion"/>
  </si>
  <si>
    <t>Complaint</t>
    <phoneticPr fontId="2" type="noConversion"/>
  </si>
  <si>
    <t>Suggestions</t>
    <phoneticPr fontId="2" type="noConversion"/>
  </si>
  <si>
    <t>Complaints towards agents' service.</t>
    <phoneticPr fontId="2" type="noConversion"/>
  </si>
  <si>
    <t>Feedback of customers' suggestions towards ColorOS/product optimization:
-Overall suggestion amount: ≥5
-Accepted by OPPO
The bonus is released in the month of acceptance by OPPO.</t>
    <phoneticPr fontId="2" type="noConversion"/>
  </si>
  <si>
    <t>Items</t>
    <phoneticPr fontId="2" type="noConversion"/>
  </si>
  <si>
    <t>Metrics</t>
    <phoneticPr fontId="2" type="noConversion"/>
  </si>
  <si>
    <t>KPI Achievement
(60%)</t>
    <phoneticPr fontId="2" type="noConversion"/>
  </si>
  <si>
    <t>Quality
(40%)</t>
    <phoneticPr fontId="2" type="noConversion"/>
  </si>
  <si>
    <t>Penalty
(5%)</t>
    <phoneticPr fontId="2" type="noConversion"/>
  </si>
  <si>
    <t>Bonus
(5%)</t>
    <phoneticPr fontId="2" type="noConversion"/>
  </si>
  <si>
    <t>Amount of Yes/Total sample amount
Total smaple amount=Amount of (Yes+No)</t>
    <phoneticPr fontId="2" type="noConversion"/>
  </si>
  <si>
    <t>Amount of 5/Total sample amount
Total smaple amount=Amount of (Yes+No)</t>
    <phoneticPr fontId="2" type="noConversion"/>
  </si>
  <si>
    <t>Total sample amount/IB answer 
Total smaple amount=Amount of (Yes+No)</t>
    <phoneticPr fontId="2" type="noConversion"/>
  </si>
  <si>
    <t>Email answered in 16 clock hours
/Total Email offered</t>
    <phoneticPr fontId="2" type="noConversion"/>
  </si>
  <si>
    <t xml:space="preserve">OPPO Spot Check </t>
    <phoneticPr fontId="2" type="noConversion"/>
  </si>
  <si>
    <t>NA</t>
    <phoneticPr fontId="2" type="noConversion"/>
  </si>
  <si>
    <t>CNX Chat QA</t>
    <phoneticPr fontId="2" type="noConversion"/>
  </si>
  <si>
    <t xml:space="preserve">Compliment towards agents' service:
①Praising agent for good service attitude, profession in solving customer's concerns.
②Showing satisfaction for the service provided by the agent and claiming to continue purchasing OPPO product or recommend out products to others. </t>
    <phoneticPr fontId="2" type="noConversion"/>
  </si>
  <si>
    <t>Data Origin</t>
    <phoneticPr fontId="2" type="noConversion"/>
  </si>
  <si>
    <t>OPPO Daily Dashboard Report
Average Final Score of AU/PH/NZ/MY/SG</t>
    <phoneticPr fontId="2" type="noConversion"/>
  </si>
  <si>
    <t>New Contact Center Tally Report
Turn-Around Time (Hour)</t>
    <phoneticPr fontId="2" type="noConversion"/>
  </si>
  <si>
    <t>RV Appeals from All Region SC Teams</t>
    <phoneticPr fontId="2" type="noConversion"/>
  </si>
  <si>
    <t>Vendor Monthly QA Form</t>
    <phoneticPr fontId="2" type="noConversion"/>
  </si>
  <si>
    <t>Monthly Spot Check Result after Calibration,
By QA TL</t>
    <phoneticPr fontId="2" type="noConversion"/>
  </si>
  <si>
    <t>Monthly RV Ratio Table by RV TL</t>
    <phoneticPr fontId="2" type="noConversion"/>
  </si>
  <si>
    <t>Compliment Report Submitted by Vendor OM</t>
    <phoneticPr fontId="2" type="noConversion"/>
  </si>
  <si>
    <t>Suggestion Tracker Submitted by SME</t>
    <phoneticPr fontId="2" type="noConversion"/>
  </si>
  <si>
    <t>Complaint from All Channels</t>
    <phoneticPr fontId="2" type="noConversion"/>
  </si>
  <si>
    <t>Average FCR% of the IB accounts &amp; Chat:
X&lt;85%,Y=0
85%≤X&lt;90%,Y=4.2+(X-85%)*0.28*100
90%≤X&lt;92%,Y=5.6+(X-90%)*0.7*100
X≥92%,Y=7</t>
  </si>
  <si>
    <r>
      <t xml:space="preserve">Average AHT score of the five IB regions:
</t>
    </r>
    <r>
      <rPr>
        <b/>
        <sz val="9"/>
        <rFont val="微软雅黑"/>
        <family val="2"/>
        <charset val="134"/>
      </rPr>
      <t>AU/NZ:</t>
    </r>
    <r>
      <rPr>
        <sz val="9"/>
        <rFont val="微软雅黑"/>
        <family val="2"/>
        <charset val="134"/>
      </rPr>
      <t xml:space="preserve">
X&gt;620s, Y=0
460s&lt;X≤620s, Y=6+(X-460s)*0.0125
300s&lt;X≤460s, Y=8+(X-300s)*0.0125
X≤300s, Y=10
</t>
    </r>
    <r>
      <rPr>
        <b/>
        <sz val="9"/>
        <rFont val="微软雅黑"/>
        <family val="2"/>
        <charset val="134"/>
      </rPr>
      <t>MY/SG/PH:</t>
    </r>
    <r>
      <rPr>
        <sz val="9"/>
        <rFont val="微软雅黑"/>
        <family val="2"/>
        <charset val="134"/>
      </rPr>
      <t xml:space="preserve">
X&gt;420s, Y=0
360s&lt;X≤420s, Y=6+(X-360s)*0.033
300s&lt;X≤360s, Y=8+(X-300s)*0.033
X≤300s, Y=10</t>
    </r>
  </si>
  <si>
    <t>1 point deducted per appeal
Up to 8 points</t>
  </si>
  <si>
    <t>1 point added per case
Up to 5 points</t>
    <phoneticPr fontId="0" type="noConversion"/>
  </si>
  <si>
    <t>1 point deducted per case
Up to 5 points</t>
    <phoneticPr fontId="0" type="noConversion"/>
  </si>
  <si>
    <t>Average Successful Survey Rate of the five IB regions:
X&lt;35%, Y=0
35%≤X&lt;40%, Y=3.6+(X-35%)*0.24*100
40%≤X&lt;45%, Y=4.8+(X-40%)*0.24*100
X≥45%, Y=6</t>
  </si>
  <si>
    <t>Average CSAT% of IB account &amp; Chat:
X&lt;85%,Y=0
85%≤X&lt;90%,Y=4.2+(X-85%)*0.28*100
90%≤X&lt;92%,Y=5.6+(X-90%)*0.7*100
X≥92%,Y=7</t>
  </si>
  <si>
    <t>Average Successful Survey Rate of the Email accounts:
X&lt;85%,Y=0
85%≤X&lt;90%,Y=6+(X-85%)*0.4*100
90%≤X&lt;96%,Y=8+(X-88%)*0.33*100
X≥96%,Y=10</t>
  </si>
  <si>
    <t>X=Amount of region with target failure
X&gt;3, Y=0
X=3, Y=2.5
X=2, Y=5
X=1, Y=7.5
X=0, Y=10</t>
  </si>
  <si>
    <t>SVL% of the five IB regions:
X&lt;82%,Y=0
82%≤X&lt;83.5%,Y=6+(X-82%)*1.33*100
83.5%≤X&lt;85%,Y=8+(X-83.5%)*1.33*100
X≥85%,Y=10</t>
  </si>
  <si>
    <t>X&lt;90%
90%≤X&lt;92.5%, Y=4.8+(X-90%)*0.64*100
92.5%≤X&lt;95%, Y=6.4+(X-92.5%)*0.64*100
X≥95%, Y=8</t>
  </si>
  <si>
    <t>Average Spot Check score of each channel (IB+Email+Chat):
X&lt;90%
90%≤X&lt;92.5%,Y=6+(X-90%)*0.8*100
92.5%≤X&lt;95%,Y=8+(X-92.5%)*0.8*100
X≥95%, Y=10</t>
  </si>
  <si>
    <t>RV Appeal</t>
  </si>
  <si>
    <t>--</t>
  </si>
  <si>
    <t>AU/NZ: 685
MY/SG/PH: 519.33</t>
  </si>
  <si>
    <t>AU/NZ: 690
MY/SG/PH: 392.67</t>
  </si>
  <si>
    <t>AU/NZ: 601.5
MY/SG/PH: 371.67</t>
  </si>
  <si>
    <t>SVL%</t>
  </si>
  <si>
    <t>FCR%</t>
  </si>
  <si>
    <t>CSAT%</t>
  </si>
  <si>
    <t>Successful Survey Rate</t>
  </si>
  <si>
    <t>AHT</t>
  </si>
  <si>
    <t>Email TAT Rate</t>
  </si>
  <si>
    <t>RV</t>
  </si>
  <si>
    <t>CNX IB QA</t>
  </si>
  <si>
    <t>CNX Email QA</t>
  </si>
  <si>
    <t>CNX Chat QA</t>
  </si>
  <si>
    <t xml:space="preserve">OPPO Spot Check </t>
  </si>
  <si>
    <t>Compliment</t>
  </si>
  <si>
    <t>Suggestions</t>
  </si>
  <si>
    <t>Complaint</t>
  </si>
  <si>
    <t>Site Assessment</t>
  </si>
  <si>
    <t>AU/NZ: 685.00
MY/SG/PH: 519.33</t>
  </si>
  <si>
    <t>AU/NZ: 690.00
MY/SG/PH: 392.67</t>
  </si>
  <si>
    <t>AU/NZ: 601.50
MY/SG/PH: 371.67</t>
  </si>
  <si>
    <t>AU/NZ: 574.00
MY/SG/PH: 392.67</t>
  </si>
  <si>
    <t>Site Improvement</t>
  </si>
  <si>
    <t>(+) 12.39%</t>
  </si>
  <si>
    <t>(+) 21.25%</t>
  </si>
  <si>
    <t>(-) 7.22%</t>
  </si>
  <si>
    <t>November</t>
  </si>
  <si>
    <t>December</t>
  </si>
  <si>
    <t>January</t>
  </si>
  <si>
    <t>February</t>
  </si>
  <si>
    <t>KM</t>
  </si>
  <si>
    <t>X=Amount of FAQ submitted to HQ
X≥33, Y=4
X&lt;33, Y=0</t>
  </si>
  <si>
    <t>New Contact Center Tally Report
Turn-Around Time (Hour)</t>
  </si>
  <si>
    <t>Monthly KM Report</t>
  </si>
  <si>
    <t>Compliment Tracker Submitted by Vendor</t>
  </si>
  <si>
    <t>Suggestion Tracker Submitted by Vendor</t>
  </si>
  <si>
    <t>As per RV target</t>
  </si>
  <si>
    <t>Compliment towards agents' service:
①Praising agent for good service attitude, profession in solving customer's concerns.
②Showing satisfaction for the service provided by the agent and claiming to continue purchasing OPPO product or recommend out products to others. 
- CNX to include feedback/suggestion in Weekly Business Review Report
- OPPO to review/validate the suggestion on or before Monday of the following week
- The bonus will be released in the month of submission and acceptance by OPPO</t>
  </si>
  <si>
    <t>X=Amount of RV Appeals
X≥5, Y=0
X=4, Y=1
X=3, Y=2
X=2, Y=3
X=1, Y=4
X=0, Y=5</t>
  </si>
  <si>
    <t>Formulas / Description</t>
  </si>
  <si>
    <t>AU</t>
  </si>
  <si>
    <t>NZ</t>
  </si>
  <si>
    <t>MY</t>
  </si>
  <si>
    <t>SG</t>
  </si>
  <si>
    <t>PH</t>
  </si>
  <si>
    <t>EN</t>
  </si>
  <si>
    <t>①As per Vendor QA SOP
②Vendor will conduct/perform QA based on the allocation and sample size</t>
  </si>
  <si>
    <t>①As per Spot Check SOP
②OPPO will conduct/perform spot check based on the allocation and sample size, and then average as final score</t>
  </si>
  <si>
    <t>①As per KM SOP</t>
  </si>
  <si>
    <t>X=Amount of region with target failure</t>
  </si>
  <si>
    <t>5 Regions:</t>
  </si>
  <si>
    <t>X&gt;3, Y=0</t>
  </si>
  <si>
    <t>X=0, Y=10</t>
  </si>
  <si>
    <t>9 Regions:</t>
  </si>
  <si>
    <t>13 Regions:</t>
  </si>
  <si>
    <t>X=1, Y=8</t>
  </si>
  <si>
    <t>X=2, Y=6</t>
  </si>
  <si>
    <t>X&gt;2, Y=0</t>
  </si>
  <si>
    <t>① Based on amount of RV appeals from SC Team of the regions, and it is confirmed to be an agent markdown during RV process</t>
  </si>
  <si>
    <t>X&gt;1, Y=0</t>
  </si>
  <si>
    <t>X=3, Y=6</t>
  </si>
  <si>
    <t>X≤2, Y=8</t>
  </si>
  <si>
    <t>X=Amount of region with target failure
13 Regions:
X&gt;3, Y=0
X=3, Y=2.5
X=2, Y=5
X=1, Y=7.5
X=0, Y=10</t>
  </si>
  <si>
    <t>SVL% of all IB regions:
X&lt;82%,Y=0
82%≤X&lt;85%,Y=8+(X-82%)*0.67*100
X≥85%,Y=10</t>
  </si>
  <si>
    <t>Average Successful Email TAT Rate of all Email regions:
X&lt;85%,Y=0
85%≤X&lt;96%,Y=8+(X-85%)*0.18*100
X≥96%,Y=10</t>
  </si>
  <si>
    <t>Actual KPI Value</t>
  </si>
  <si>
    <t>OPPO DAILY DASHBOARD</t>
  </si>
  <si>
    <t>Monthly RV Ratio Table Report</t>
  </si>
  <si>
    <t>Monthly QA Monitoring Report</t>
  </si>
  <si>
    <t>Monthly Spot Check Report</t>
  </si>
  <si>
    <t>RV Appeals from All Regional SC Teams</t>
  </si>
  <si>
    <t>Average Successful Survey Rate of all IB regions:
X&lt;35%, Y=0
35%≤X&lt;40%, Y=8.8+(X-40%)*0.44*100
X≥40%, Y=11</t>
  </si>
  <si>
    <t>Average Spot Check score of each channel (IB+Email+Chat):
X&lt;90%
90%≤X&lt;95%,Y=4+(X-90%)*0.2*100
X≥95%, Y=5</t>
  </si>
  <si>
    <t>Average AHT score of all IB regions:
AU/NZ:
X≥650s, Y=0
580s&lt;X&lt;650s, Y=8+(X-580s)*0.029
X≤580s, Y=10
MY/SG/PH:
X&gt;420s, Y=0
380s&lt;X≤420s, Y=8+(X-380s)*0.05
X≤380s, Y=10</t>
  </si>
  <si>
    <t>X&lt;90%, Y=0
90%≤X&lt;95%, Y=8.4+(X-90%)*0.42*100
X≥95%, Y=10.5</t>
  </si>
  <si>
    <t>Operations
(65%)</t>
  </si>
  <si>
    <t>Quality
(35%)</t>
  </si>
  <si>
    <t>Average CSAT% of all IB regions:
AU/NZ/SG
X&lt;80%,Y=0
80%≤X&lt;85%,Y=5.6+(X-80%)*0.28*100
X≥85%,Y=7
MY/PH
X&lt;85%,Y=0
85%≤X&lt;88%,Y=5.6+(X-85%)*0.47*100
X≥88%,Y=7</t>
  </si>
  <si>
    <t>① Call answered in 20s/Call offered
② Collect IB region scores, and then average as final score</t>
    <phoneticPr fontId="2" type="noConversion"/>
  </si>
  <si>
    <t>SVL%</t>
    <phoneticPr fontId="2" type="noConversion"/>
  </si>
  <si>
    <t>FCR%</t>
    <phoneticPr fontId="2" type="noConversion"/>
  </si>
  <si>
    <t>Successful Survey Rate</t>
    <phoneticPr fontId="2" type="noConversion"/>
  </si>
  <si>
    <t>AHT</t>
    <phoneticPr fontId="2" type="noConversion"/>
  </si>
  <si>
    <t>Email TAT Rate</t>
    <phoneticPr fontId="2" type="noConversion"/>
  </si>
  <si>
    <t>Average FCR% of all IB regions:
AU/NZ/SG
X&lt;80%,Y=0
80%≤X&lt;85%,Y=5.6+(X-80%)*0.28*100
X≥85%,Y=7
MY/PH
X&lt;85%,Y=0
85%≤X&lt;88%,Y=5.6+(X-85%)*0.47*100
X≥88%,Y=7</t>
    <phoneticPr fontId="2" type="noConversion"/>
  </si>
  <si>
    <t>① Amount of Yes/Total valid sample amount
② Collect IB (per LOB) region scores, and then average as final score</t>
    <phoneticPr fontId="2" type="noConversion"/>
  </si>
  <si>
    <t>① Amount of 5/Total valid sample amount
② Collect IB region scores / per LOB scores, and then average as final score</t>
    <phoneticPr fontId="2" type="noConversion"/>
  </si>
  <si>
    <t>① Total valid sample amount/IB answer
② Collect IB region scores, and then average as final score</t>
    <phoneticPr fontId="2" type="noConversion"/>
  </si>
  <si>
    <t>① AHT=ATT+ Hold Time + ACW
② Collect IB region scores, and then average as final score</t>
    <phoneticPr fontId="2" type="noConversion"/>
  </si>
  <si>
    <t>① Email answered in 16 clock hours/Total Email offered
② Collect Email region scores, and then average as final score</t>
    <phoneticPr fontId="2" type="noConversion"/>
  </si>
  <si>
    <t>X&lt;90%, Y=0
90%≤X&lt;95%, Y=8.4+(X-90%)*0.42*100
X≥95%, Y=10.5</t>
    <phoneticPr fontId="2" type="noConversion"/>
  </si>
  <si>
    <t>Feedback of call center &amp; customers' suggestions toward: 
①ColorOS
②Handset &amp; Product Optimization
③Website Enhancement &amp; Bugs
- Overall Suggestion Amount: ≥5
- CNX to include feedback/suggestion in Weekly Business Review Report
- OPPO to review/validate the suggestion on or before Monday of the following week
- The bonus will be released in the month of submission and acceptance by OPPO</t>
    <phoneticPr fontId="2" type="noConversion"/>
  </si>
  <si>
    <t>Complaints towards agents' service.
- CNX to include complaint in Weekly Business Review Report
- OPPO to review/validate the complaint on or before Monday of the following week
- The penalty will be released in the month of submission and acceptance by OPPO</t>
    <phoneticPr fontId="2" type="noConversion"/>
  </si>
  <si>
    <t>X&lt;80%,10% penalty
80%≤X&lt;85%, 5% penalty
85%≤X&lt;90%, neither penalty nor prize
90%≤X&lt;95%, 5% prize
X≥95%, 10% prize</t>
    <phoneticPr fontId="2" type="noConversion"/>
  </si>
  <si>
    <t>OPPO Regional Hub Assessment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</si>
</sst>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6" x14ac:knownFonts="1">
    <font>
      <sz val="11"/>
      <color theme="1"/>
      <name val="等线"/>
      <charset val="134"/>
      <scheme val="minor"/>
    </font>
    <font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theme="0"/>
      <name val="微软雅黑"/>
      <family val="2"/>
      <charset val="134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OPPOSans R"/>
      <family val="1"/>
      <charset val="134"/>
    </font>
    <font>
      <b/>
      <sz val="9"/>
      <color theme="1"/>
      <name val="OPPOSans R"/>
      <family val="1"/>
      <charset val="134"/>
    </font>
    <font>
      <sz val="9"/>
      <name val="OPPOSans R"/>
      <family val="1"/>
      <charset val="134"/>
    </font>
    <font>
      <b/>
      <sz val="15"/>
      <color rgb="FFFF0000"/>
      <name val="OPPOSans R"/>
      <family val="1"/>
      <charset val="134"/>
    </font>
    <font>
      <b/>
      <sz val="16"/>
      <color theme="1"/>
      <name val="OPPOSans M"/>
      <family val="1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dashed">
        <color theme="0" tint="-0.34998626667073579"/>
      </right>
      <top style="thin">
        <color auto="1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auto="1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auto="1"/>
      </right>
      <top style="thin">
        <color auto="1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auto="1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thin">
        <color auto="1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auto="1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ouble">
        <color auto="1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auto="1"/>
      </right>
      <top style="double">
        <color auto="1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ouble">
        <color auto="1"/>
      </bottom>
      <diagonal/>
    </border>
    <border>
      <left style="dashed">
        <color theme="0" tint="-0.34998626667073579"/>
      </left>
      <right style="thin">
        <color auto="1"/>
      </right>
      <top style="dashed">
        <color theme="0" tint="-0.34998626667073579"/>
      </top>
      <bottom style="double">
        <color auto="1"/>
      </bottom>
      <diagonal/>
    </border>
    <border>
      <left style="thin">
        <color auto="1"/>
      </left>
      <right style="dashed">
        <color theme="0" tint="-0.34998626667073579"/>
      </right>
      <top style="double">
        <color auto="1"/>
      </top>
      <bottom style="thin">
        <color auto="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ouble">
        <color auto="1"/>
      </top>
      <bottom style="thin">
        <color auto="1"/>
      </bottom>
      <diagonal/>
    </border>
    <border>
      <left style="dashed">
        <color theme="0" tint="-0.34998626667073579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ouble">
        <color auto="1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 style="double">
        <color auto="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auto="1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auto="1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theme="0" tint="-0.24994659260841701"/>
      </bottom>
      <diagonal/>
    </border>
    <border>
      <left style="thin">
        <color auto="1"/>
      </left>
      <right style="thin">
        <color auto="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auto="1"/>
      </left>
      <right style="thin">
        <color auto="1"/>
      </right>
      <top style="dashed">
        <color theme="0" tint="-0.2499465926084170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ashed">
        <color theme="0" tint="-0.24994659260841701"/>
      </bottom>
      <diagonal/>
    </border>
    <border>
      <left style="thin">
        <color auto="1"/>
      </left>
      <right style="thin">
        <color auto="1"/>
      </right>
      <top style="dashed">
        <color theme="0" tint="-0.2499465926084170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ashed">
        <color theme="0" tint="-0.2499465926084170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ashed">
        <color theme="0" tint="-0.34998626667073579"/>
      </left>
      <right/>
      <top style="double">
        <color auto="1"/>
      </top>
      <bottom style="thin">
        <color auto="1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ouble">
        <color auto="1"/>
      </bottom>
      <diagonal/>
    </border>
    <border>
      <left style="dashed">
        <color theme="0" tint="-0.34998626667073579"/>
      </left>
      <right/>
      <top style="double">
        <color auto="1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ashed">
        <color theme="0" tint="-0.34998626667073579"/>
      </bottom>
      <diagonal/>
    </border>
    <border>
      <left style="thin">
        <color auto="1"/>
      </left>
      <right style="dashed">
        <color theme="0" tint="-0.34998626667073579"/>
      </right>
      <top style="double">
        <color auto="1"/>
      </top>
      <bottom/>
      <diagonal/>
    </border>
    <border>
      <left style="thin">
        <color auto="1"/>
      </left>
      <right style="dashed">
        <color theme="0" tint="-0.34998626667073579"/>
      </right>
      <top/>
      <bottom style="double">
        <color auto="1"/>
      </bottom>
      <diagonal/>
    </border>
    <border>
      <left style="thin">
        <color auto="1"/>
      </left>
      <right style="dashed">
        <color theme="0" tint="-0.34998626667073579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indexed="64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uble">
        <color indexed="64"/>
      </bottom>
      <diagonal/>
    </border>
    <border>
      <left style="thin">
        <color indexed="64"/>
      </left>
      <right style="dotted">
        <color auto="1"/>
      </right>
      <top style="double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uble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uble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 style="double">
        <color indexed="64"/>
      </top>
      <bottom style="double">
        <color indexed="64"/>
      </bottom>
      <diagonal/>
    </border>
    <border>
      <left style="dotted">
        <color auto="1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/>
      <top style="dotted">
        <color auto="1"/>
      </top>
      <bottom style="double">
        <color indexed="64"/>
      </bottom>
      <diagonal/>
    </border>
    <border>
      <left/>
      <right/>
      <top style="dotted">
        <color auto="1"/>
      </top>
      <bottom style="double">
        <color indexed="64"/>
      </bottom>
      <diagonal/>
    </border>
    <border>
      <left/>
      <right style="dotted">
        <color auto="1"/>
      </right>
      <top style="dotted">
        <color auto="1"/>
      </top>
      <bottom style="double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10" fontId="3" fillId="0" borderId="8" xfId="0" applyNumberFormat="1" applyFont="1" applyBorder="1" applyAlignment="1">
      <alignment horizontal="center" vertical="center"/>
    </xf>
    <xf numFmtId="10" fontId="3" fillId="0" borderId="21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0" fontId="3" fillId="0" borderId="23" xfId="0" applyNumberFormat="1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3" fillId="0" borderId="0" xfId="0" applyFont="1"/>
    <xf numFmtId="9" fontId="3" fillId="0" borderId="10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9" fontId="3" fillId="0" borderId="14" xfId="0" applyNumberFormat="1" applyFont="1" applyBorder="1" applyAlignment="1">
      <alignment horizontal="center" vertical="center"/>
    </xf>
    <xf numFmtId="10" fontId="3" fillId="0" borderId="12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5" xfId="0" applyFont="1" applyBorder="1" applyAlignment="1">
      <alignment vertical="center" wrapText="1"/>
    </xf>
    <xf numFmtId="10" fontId="5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7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left" vertical="center" wrapText="1"/>
    </xf>
    <xf numFmtId="9" fontId="3" fillId="0" borderId="7" xfId="0" applyNumberFormat="1" applyFont="1" applyFill="1" applyBorder="1" applyAlignment="1">
      <alignment horizontal="center" vertical="center"/>
    </xf>
    <xf numFmtId="9" fontId="3" fillId="0" borderId="20" xfId="0" applyNumberFormat="1" applyFont="1" applyFill="1" applyBorder="1" applyAlignment="1">
      <alignment horizontal="center" vertical="center"/>
    </xf>
    <xf numFmtId="9" fontId="3" fillId="0" borderId="4" xfId="0" applyNumberFormat="1" applyFont="1" applyFill="1" applyBorder="1" applyAlignment="1">
      <alignment horizontal="center" vertical="center"/>
    </xf>
    <xf numFmtId="9" fontId="3" fillId="0" borderId="22" xfId="0" applyNumberFormat="1" applyFont="1" applyFill="1" applyBorder="1" applyAlignment="1">
      <alignment horizontal="center" vertical="center"/>
    </xf>
    <xf numFmtId="9" fontId="3" fillId="0" borderId="9" xfId="0" applyNumberFormat="1" applyFont="1" applyFill="1" applyBorder="1" applyAlignment="1">
      <alignment horizontal="center" vertical="center"/>
    </xf>
    <xf numFmtId="9" fontId="3" fillId="0" borderId="11" xfId="0" applyNumberFormat="1" applyFont="1" applyFill="1" applyBorder="1" applyAlignment="1">
      <alignment horizontal="center" vertical="center"/>
    </xf>
    <xf numFmtId="9" fontId="3" fillId="0" borderId="13" xfId="0" applyNumberFormat="1" applyFont="1" applyFill="1" applyBorder="1" applyAlignment="1">
      <alignment horizontal="center" vertical="center"/>
    </xf>
    <xf numFmtId="9" fontId="3" fillId="0" borderId="16" xfId="0" applyNumberFormat="1" applyFont="1" applyFill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9" fontId="3" fillId="0" borderId="1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 wrapText="1"/>
    </xf>
    <xf numFmtId="10" fontId="3" fillId="0" borderId="0" xfId="0" applyNumberFormat="1" applyFont="1"/>
    <xf numFmtId="10" fontId="3" fillId="0" borderId="0" xfId="0" applyNumberFormat="1" applyFont="1" applyAlignment="1">
      <alignment horizontal="center"/>
    </xf>
    <xf numFmtId="10" fontId="3" fillId="0" borderId="17" xfId="0" applyNumberFormat="1" applyFont="1" applyBorder="1" applyAlignment="1">
      <alignment horizontal="center" vertical="center"/>
    </xf>
    <xf numFmtId="0" fontId="3" fillId="4" borderId="9" xfId="0" quotePrefix="1" applyFont="1" applyFill="1" applyBorder="1" applyAlignment="1">
      <alignment horizontal="center" vertical="center" wrapText="1"/>
    </xf>
    <xf numFmtId="10" fontId="3" fillId="4" borderId="10" xfId="0" applyNumberFormat="1" applyFont="1" applyFill="1" applyBorder="1" applyAlignment="1">
      <alignment horizontal="center" vertical="center"/>
    </xf>
    <xf numFmtId="0" fontId="3" fillId="4" borderId="7" xfId="0" quotePrefix="1" applyFont="1" applyFill="1" applyBorder="1" applyAlignment="1">
      <alignment horizontal="center" vertical="center"/>
    </xf>
    <xf numFmtId="10" fontId="3" fillId="4" borderId="8" xfId="0" applyNumberFormat="1" applyFont="1" applyFill="1" applyBorder="1" applyAlignment="1">
      <alignment horizontal="center" vertical="center"/>
    </xf>
    <xf numFmtId="0" fontId="3" fillId="4" borderId="4" xfId="0" quotePrefix="1" applyFont="1" applyFill="1" applyBorder="1" applyAlignment="1">
      <alignment horizontal="center" vertical="center"/>
    </xf>
    <xf numFmtId="10" fontId="3" fillId="4" borderId="5" xfId="0" applyNumberFormat="1" applyFont="1" applyFill="1" applyBorder="1" applyAlignment="1">
      <alignment horizontal="center" vertical="center"/>
    </xf>
    <xf numFmtId="0" fontId="3" fillId="4" borderId="13" xfId="0" quotePrefix="1" applyFont="1" applyFill="1" applyBorder="1" applyAlignment="1">
      <alignment horizontal="center" vertical="center"/>
    </xf>
    <xf numFmtId="10" fontId="3" fillId="4" borderId="14" xfId="0" applyNumberFormat="1" applyFont="1" applyFill="1" applyBorder="1" applyAlignment="1">
      <alignment horizontal="center" vertical="center"/>
    </xf>
    <xf numFmtId="10" fontId="3" fillId="5" borderId="36" xfId="0" applyNumberFormat="1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 wrapText="1"/>
    </xf>
    <xf numFmtId="0" fontId="3" fillId="5" borderId="36" xfId="0" quotePrefix="1" applyFont="1" applyFill="1" applyBorder="1" applyAlignment="1">
      <alignment horizontal="center" vertical="center" wrapText="1"/>
    </xf>
    <xf numFmtId="0" fontId="3" fillId="5" borderId="34" xfId="0" quotePrefix="1" applyFont="1" applyFill="1" applyBorder="1" applyAlignment="1">
      <alignment horizontal="center" vertical="center"/>
    </xf>
    <xf numFmtId="10" fontId="3" fillId="6" borderId="35" xfId="0" applyNumberFormat="1" applyFont="1" applyFill="1" applyBorder="1" applyAlignment="1">
      <alignment horizontal="center" vertical="center"/>
    </xf>
    <xf numFmtId="10" fontId="3" fillId="6" borderId="36" xfId="0" applyNumberFormat="1" applyFont="1" applyFill="1" applyBorder="1" applyAlignment="1">
      <alignment horizontal="center" vertical="center"/>
    </xf>
    <xf numFmtId="0" fontId="3" fillId="6" borderId="36" xfId="0" quotePrefix="1" applyFont="1" applyFill="1" applyBorder="1" applyAlignment="1">
      <alignment horizontal="center" vertical="center"/>
    </xf>
    <xf numFmtId="0" fontId="3" fillId="6" borderId="34" xfId="0" quotePrefix="1" applyFont="1" applyFill="1" applyBorder="1" applyAlignment="1">
      <alignment horizontal="center" vertical="center"/>
    </xf>
    <xf numFmtId="0" fontId="3" fillId="3" borderId="35" xfId="0" quotePrefix="1" applyFont="1" applyFill="1" applyBorder="1" applyAlignment="1">
      <alignment horizontal="center" vertical="center"/>
    </xf>
    <xf numFmtId="0" fontId="3" fillId="3" borderId="34" xfId="0" quotePrefix="1" applyFont="1" applyFill="1" applyBorder="1" applyAlignment="1">
      <alignment horizontal="center" vertical="center"/>
    </xf>
    <xf numFmtId="0" fontId="3" fillId="3" borderId="33" xfId="0" quotePrefix="1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/>
    </xf>
    <xf numFmtId="0" fontId="9" fillId="0" borderId="0" xfId="0" applyFont="1"/>
    <xf numFmtId="1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49" xfId="0" applyFont="1" applyBorder="1" applyAlignment="1">
      <alignment horizontal="center" vertical="center" wrapText="1"/>
    </xf>
    <xf numFmtId="10" fontId="13" fillId="0" borderId="52" xfId="0" applyNumberFormat="1" applyFont="1" applyFill="1" applyBorder="1" applyAlignment="1">
      <alignment horizontal="center" vertical="center" wrapText="1"/>
    </xf>
    <xf numFmtId="176" fontId="13" fillId="8" borderId="52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2" fontId="13" fillId="0" borderId="42" xfId="0" applyNumberFormat="1" applyFont="1" applyFill="1" applyBorder="1" applyAlignment="1">
      <alignment horizontal="center" vertical="center" wrapText="1"/>
    </xf>
    <xf numFmtId="2" fontId="13" fillId="8" borderId="42" xfId="0" applyNumberFormat="1" applyFont="1" applyFill="1" applyBorder="1" applyAlignment="1">
      <alignment horizontal="center" vertical="center" wrapText="1"/>
    </xf>
    <xf numFmtId="10" fontId="13" fillId="0" borderId="42" xfId="0" applyNumberFormat="1" applyFont="1" applyFill="1" applyBorder="1" applyAlignment="1">
      <alignment horizontal="center" vertical="center" wrapText="1"/>
    </xf>
    <xf numFmtId="176" fontId="13" fillId="8" borderId="42" xfId="0" applyNumberFormat="1" applyFont="1" applyFill="1" applyBorder="1" applyAlignment="1">
      <alignment horizontal="center" vertical="center" wrapText="1"/>
    </xf>
    <xf numFmtId="1" fontId="13" fillId="0" borderId="42" xfId="0" applyNumberFormat="1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left" vertical="center" wrapText="1"/>
    </xf>
    <xf numFmtId="0" fontId="11" fillId="0" borderId="49" xfId="0" applyFont="1" applyFill="1" applyBorder="1" applyAlignment="1">
      <alignment horizontal="left" vertical="center" wrapText="1"/>
    </xf>
    <xf numFmtId="1" fontId="13" fillId="0" borderId="49" xfId="0" applyNumberFormat="1" applyFont="1" applyFill="1" applyBorder="1" applyAlignment="1">
      <alignment horizontal="center" vertical="center" wrapText="1"/>
    </xf>
    <xf numFmtId="9" fontId="11" fillId="0" borderId="49" xfId="0" applyNumberFormat="1" applyFont="1" applyFill="1" applyBorder="1" applyAlignment="1">
      <alignment horizontal="center" vertical="center" wrapText="1"/>
    </xf>
    <xf numFmtId="2" fontId="13" fillId="0" borderId="49" xfId="0" applyNumberFormat="1" applyFont="1" applyBorder="1" applyAlignment="1">
      <alignment horizontal="center" vertical="center" wrapText="1"/>
    </xf>
    <xf numFmtId="0" fontId="11" fillId="0" borderId="50" xfId="0" applyFont="1" applyBorder="1" applyAlignment="1">
      <alignment vertical="center" wrapText="1"/>
    </xf>
    <xf numFmtId="2" fontId="11" fillId="8" borderId="52" xfId="0" applyNumberFormat="1" applyFont="1" applyFill="1" applyBorder="1" applyAlignment="1">
      <alignment vertical="center" wrapText="1"/>
    </xf>
    <xf numFmtId="0" fontId="11" fillId="8" borderId="42" xfId="0" applyFont="1" applyFill="1" applyBorder="1" applyAlignment="1">
      <alignment vertical="center" wrapText="1"/>
    </xf>
    <xf numFmtId="2" fontId="11" fillId="8" borderId="42" xfId="0" applyNumberFormat="1" applyFont="1" applyFill="1" applyBorder="1" applyAlignment="1">
      <alignment vertical="center" wrapText="1"/>
    </xf>
    <xf numFmtId="10" fontId="13" fillId="0" borderId="42" xfId="0" applyNumberFormat="1" applyFont="1" applyBorder="1" applyAlignment="1">
      <alignment horizontal="center" vertical="center" wrapText="1"/>
    </xf>
    <xf numFmtId="0" fontId="11" fillId="0" borderId="52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left" vertical="center" wrapText="1"/>
    </xf>
    <xf numFmtId="0" fontId="11" fillId="0" borderId="55" xfId="0" applyFont="1" applyFill="1" applyBorder="1" applyAlignment="1">
      <alignment horizontal="left" vertical="center" wrapText="1"/>
    </xf>
    <xf numFmtId="9" fontId="11" fillId="0" borderId="55" xfId="0" applyNumberFormat="1" applyFont="1" applyFill="1" applyBorder="1" applyAlignment="1">
      <alignment horizontal="center" vertical="center" wrapText="1"/>
    </xf>
    <xf numFmtId="2" fontId="11" fillId="0" borderId="55" xfId="0" applyNumberFormat="1" applyFont="1" applyBorder="1" applyAlignment="1">
      <alignment horizontal="center" vertical="center" wrapText="1"/>
    </xf>
    <xf numFmtId="0" fontId="11" fillId="0" borderId="56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left" vertical="center" wrapText="1"/>
    </xf>
    <xf numFmtId="9" fontId="11" fillId="0" borderId="42" xfId="0" applyNumberFormat="1" applyFont="1" applyFill="1" applyBorder="1" applyAlignment="1">
      <alignment horizontal="center" vertical="center" wrapText="1"/>
    </xf>
    <xf numFmtId="2" fontId="13" fillId="0" borderId="42" xfId="0" applyNumberFormat="1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left" vertical="center" wrapText="1"/>
    </xf>
    <xf numFmtId="0" fontId="11" fillId="0" borderId="42" xfId="0" applyFont="1" applyFill="1" applyBorder="1" applyAlignment="1">
      <alignment horizontal="left" vertical="center" wrapText="1"/>
    </xf>
    <xf numFmtId="0" fontId="11" fillId="0" borderId="52" xfId="0" applyFont="1" applyFill="1" applyBorder="1" applyAlignment="1">
      <alignment vertical="center" wrapText="1"/>
    </xf>
    <xf numFmtId="0" fontId="11" fillId="0" borderId="42" xfId="0" applyFont="1" applyFill="1" applyBorder="1" applyAlignment="1">
      <alignment vertical="center" wrapText="1"/>
    </xf>
    <xf numFmtId="0" fontId="13" fillId="0" borderId="42" xfId="0" applyFont="1" applyFill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1" fontId="13" fillId="8" borderId="65" xfId="0" applyNumberFormat="1" applyFont="1" applyFill="1" applyBorder="1" applyAlignment="1">
      <alignment horizontal="center" vertical="center" wrapText="1"/>
    </xf>
    <xf numFmtId="1" fontId="13" fillId="8" borderId="66" xfId="0" applyNumberFormat="1" applyFont="1" applyFill="1" applyBorder="1" applyAlignment="1">
      <alignment horizontal="center" vertical="center" wrapText="1"/>
    </xf>
    <xf numFmtId="1" fontId="13" fillId="8" borderId="67" xfId="0" applyNumberFormat="1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left" vertical="center" wrapText="1"/>
    </xf>
    <xf numFmtId="0" fontId="11" fillId="0" borderId="49" xfId="0" applyFont="1" applyFill="1" applyBorder="1" applyAlignment="1">
      <alignment horizontal="left" vertical="center" wrapText="1"/>
    </xf>
    <xf numFmtId="9" fontId="11" fillId="0" borderId="52" xfId="0" applyNumberFormat="1" applyFont="1" applyFill="1" applyBorder="1" applyAlignment="1">
      <alignment horizontal="center" vertical="center" wrapText="1"/>
    </xf>
    <xf numFmtId="9" fontId="11" fillId="0" borderId="49" xfId="0" applyNumberFormat="1" applyFont="1" applyFill="1" applyBorder="1" applyAlignment="1">
      <alignment horizontal="center" vertical="center" wrapText="1"/>
    </xf>
    <xf numFmtId="10" fontId="11" fillId="0" borderId="52" xfId="0" applyNumberFormat="1" applyFont="1" applyFill="1" applyBorder="1" applyAlignment="1">
      <alignment horizontal="center" vertical="center" wrapText="1"/>
    </xf>
    <xf numFmtId="10" fontId="11" fillId="0" borderId="42" xfId="0" applyNumberFormat="1" applyFont="1" applyFill="1" applyBorder="1" applyAlignment="1">
      <alignment horizontal="center" vertical="center" wrapText="1"/>
    </xf>
    <xf numFmtId="1" fontId="11" fillId="8" borderId="59" xfId="0" applyNumberFormat="1" applyFont="1" applyFill="1" applyBorder="1" applyAlignment="1">
      <alignment horizontal="center" vertical="center" wrapText="1"/>
    </xf>
    <xf numFmtId="1" fontId="11" fillId="8" borderId="60" xfId="0" applyNumberFormat="1" applyFont="1" applyFill="1" applyBorder="1" applyAlignment="1">
      <alignment horizontal="center" vertical="center" wrapText="1"/>
    </xf>
    <xf numFmtId="1" fontId="11" fillId="8" borderId="61" xfId="0" applyNumberFormat="1" applyFont="1" applyFill="1" applyBorder="1" applyAlignment="1">
      <alignment horizontal="center" vertical="center" wrapText="1"/>
    </xf>
    <xf numFmtId="1" fontId="11" fillId="8" borderId="62" xfId="0" applyNumberFormat="1" applyFont="1" applyFill="1" applyBorder="1" applyAlignment="1">
      <alignment horizontal="center" vertical="center" wrapText="1"/>
    </xf>
    <xf numFmtId="1" fontId="11" fillId="8" borderId="63" xfId="0" applyNumberFormat="1" applyFont="1" applyFill="1" applyBorder="1" applyAlignment="1">
      <alignment horizontal="center" vertical="center" wrapText="1"/>
    </xf>
    <xf numFmtId="1" fontId="11" fillId="8" borderId="64" xfId="0" applyNumberFormat="1" applyFont="1" applyFill="1" applyBorder="1" applyAlignment="1">
      <alignment horizontal="center" vertical="center" wrapText="1"/>
    </xf>
    <xf numFmtId="1" fontId="13" fillId="0" borderId="49" xfId="0" applyNumberFormat="1" applyFont="1" applyFill="1" applyBorder="1" applyAlignment="1">
      <alignment horizontal="center" vertical="center" wrapText="1"/>
    </xf>
    <xf numFmtId="1" fontId="13" fillId="0" borderId="52" xfId="0" applyNumberFormat="1" applyFont="1" applyFill="1" applyBorder="1" applyAlignment="1">
      <alignment horizontal="center" vertical="center" wrapText="1"/>
    </xf>
    <xf numFmtId="1" fontId="11" fillId="0" borderId="42" xfId="0" applyNumberFormat="1" applyFont="1" applyFill="1" applyBorder="1" applyAlignment="1">
      <alignment horizontal="center" vertical="center" wrapText="1"/>
    </xf>
    <xf numFmtId="1" fontId="11" fillId="0" borderId="49" xfId="0" applyNumberFormat="1" applyFont="1" applyFill="1" applyBorder="1" applyAlignment="1">
      <alignment horizontal="center" vertical="center" wrapText="1"/>
    </xf>
    <xf numFmtId="2" fontId="13" fillId="0" borderId="52" xfId="0" applyNumberFormat="1" applyFont="1" applyFill="1" applyBorder="1" applyAlignment="1">
      <alignment horizontal="center" vertical="center" wrapText="1"/>
    </xf>
    <xf numFmtId="9" fontId="13" fillId="0" borderId="42" xfId="0" applyNumberFormat="1" applyFont="1" applyFill="1" applyBorder="1" applyAlignment="1">
      <alignment horizontal="center" vertical="center" wrapText="1"/>
    </xf>
    <xf numFmtId="1" fontId="11" fillId="0" borderId="55" xfId="0" applyNumberFormat="1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2" fontId="11" fillId="0" borderId="52" xfId="0" applyNumberFormat="1" applyFont="1" applyBorder="1" applyAlignment="1">
      <alignment horizontal="center" vertical="center" wrapText="1"/>
    </xf>
    <xf numFmtId="2" fontId="11" fillId="0" borderId="49" xfId="0" applyNumberFormat="1" applyFont="1" applyBorder="1" applyAlignment="1">
      <alignment horizontal="center" vertical="center" wrapText="1"/>
    </xf>
    <xf numFmtId="2" fontId="11" fillId="0" borderId="42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9" fontId="3" fillId="0" borderId="18" xfId="0" applyNumberFormat="1" applyFont="1" applyFill="1" applyBorder="1" applyAlignment="1">
      <alignment horizontal="center" vertical="center"/>
    </xf>
    <xf numFmtId="9" fontId="3" fillId="0" borderId="1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7" borderId="38" xfId="0" applyFont="1" applyFill="1" applyBorder="1" applyAlignment="1">
      <alignment horizontal="center"/>
    </xf>
  </cellXfs>
  <cellStyles count="3">
    <cellStyle name="Normal 3" xfId="1"/>
    <cellStyle name="百分比" xfId="2" builtinId="5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2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showGridLines="0" tabSelected="1" zoomScale="90" zoomScaleNormal="90" workbookViewId="0">
      <pane ySplit="4" topLeftCell="A11" activePane="bottomLeft" state="frozen"/>
      <selection pane="bottomLeft" activeCell="F39" sqref="F39"/>
    </sheetView>
  </sheetViews>
  <sheetFormatPr defaultColWidth="9" defaultRowHeight="13.8" x14ac:dyDescent="0.25"/>
  <cols>
    <col min="1" max="1" width="9" style="101"/>
    <col min="2" max="3" width="12.88671875" style="101" customWidth="1"/>
    <col min="4" max="4" width="35.33203125" style="101" customWidth="1"/>
    <col min="5" max="5" width="31.6640625" style="101" customWidth="1"/>
    <col min="6" max="12" width="7.6640625" style="101" customWidth="1"/>
    <col min="13" max="13" width="12.88671875" style="134" customWidth="1"/>
    <col min="14" max="14" width="12.88671875" style="101" customWidth="1"/>
    <col min="15" max="15" width="30.88671875" style="101" customWidth="1"/>
    <col min="16" max="16384" width="9" style="101"/>
  </cols>
  <sheetData>
    <row r="1" spans="2:17" ht="23.4" x14ac:dyDescent="0.25">
      <c r="B1" s="135" t="s">
        <v>155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2:17" ht="75" customHeight="1" x14ac:dyDescent="0.25">
      <c r="B2" s="149" t="s">
        <v>154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2:17" s="102" customFormat="1" x14ac:dyDescent="0.25">
      <c r="B3" s="146" t="s">
        <v>23</v>
      </c>
      <c r="C3" s="136" t="s">
        <v>24</v>
      </c>
      <c r="D3" s="136" t="s">
        <v>8</v>
      </c>
      <c r="E3" s="136" t="s">
        <v>100</v>
      </c>
      <c r="F3" s="136" t="s">
        <v>126</v>
      </c>
      <c r="G3" s="136"/>
      <c r="H3" s="136"/>
      <c r="I3" s="136"/>
      <c r="J3" s="136"/>
      <c r="K3" s="136"/>
      <c r="L3" s="136"/>
      <c r="M3" s="136" t="s">
        <v>0</v>
      </c>
      <c r="N3" s="138" t="s">
        <v>1</v>
      </c>
      <c r="O3" s="140" t="s">
        <v>37</v>
      </c>
    </row>
    <row r="4" spans="2:17" s="102" customFormat="1" ht="14.4" thickBot="1" x14ac:dyDescent="0.3">
      <c r="B4" s="147"/>
      <c r="C4" s="137"/>
      <c r="D4" s="137"/>
      <c r="E4" s="137"/>
      <c r="F4" s="103" t="s">
        <v>101</v>
      </c>
      <c r="G4" s="103" t="s">
        <v>102</v>
      </c>
      <c r="H4" s="103" t="s">
        <v>103</v>
      </c>
      <c r="I4" s="103" t="s">
        <v>104</v>
      </c>
      <c r="J4" s="103" t="s">
        <v>105</v>
      </c>
      <c r="K4" s="103" t="s">
        <v>106</v>
      </c>
      <c r="L4" s="103" t="s">
        <v>70</v>
      </c>
      <c r="M4" s="137"/>
      <c r="N4" s="139"/>
      <c r="O4" s="141"/>
    </row>
    <row r="5" spans="2:17" ht="44.1" customHeight="1" thickTop="1" x14ac:dyDescent="0.25">
      <c r="B5" s="151" t="s">
        <v>136</v>
      </c>
      <c r="C5" s="153" t="s">
        <v>140</v>
      </c>
      <c r="D5" s="155" t="s">
        <v>124</v>
      </c>
      <c r="E5" s="155" t="s">
        <v>139</v>
      </c>
      <c r="F5" s="104"/>
      <c r="G5" s="104"/>
      <c r="H5" s="104"/>
      <c r="I5" s="104"/>
      <c r="J5" s="104"/>
      <c r="K5" s="105"/>
      <c r="L5" s="105"/>
      <c r="M5" s="164">
        <v>0.1</v>
      </c>
      <c r="N5" s="178" t="e">
        <f>AVERAGE(F6:J6)</f>
        <v>#DIV/0!</v>
      </c>
      <c r="O5" s="150" t="s">
        <v>127</v>
      </c>
      <c r="P5" s="106"/>
      <c r="Q5" s="106"/>
    </row>
    <row r="6" spans="2:17" ht="44.1" customHeight="1" x14ac:dyDescent="0.25">
      <c r="B6" s="152"/>
      <c r="C6" s="154"/>
      <c r="D6" s="156"/>
      <c r="E6" s="156"/>
      <c r="F6" s="107"/>
      <c r="G6" s="107"/>
      <c r="H6" s="107"/>
      <c r="I6" s="107"/>
      <c r="J6" s="107"/>
      <c r="K6" s="108"/>
      <c r="L6" s="108"/>
      <c r="M6" s="143"/>
      <c r="N6" s="145"/>
      <c r="O6" s="142"/>
      <c r="P6" s="106"/>
      <c r="Q6" s="106"/>
    </row>
    <row r="7" spans="2:17" ht="73.8" customHeight="1" x14ac:dyDescent="0.25">
      <c r="B7" s="152"/>
      <c r="C7" s="148" t="s">
        <v>141</v>
      </c>
      <c r="D7" s="154" t="s">
        <v>145</v>
      </c>
      <c r="E7" s="148" t="s">
        <v>146</v>
      </c>
      <c r="F7" s="109"/>
      <c r="G7" s="109"/>
      <c r="H7" s="109"/>
      <c r="I7" s="109"/>
      <c r="J7" s="109"/>
      <c r="K7" s="110"/>
      <c r="L7" s="110"/>
      <c r="M7" s="143">
        <v>7.0000000000000007E-2</v>
      </c>
      <c r="N7" s="144" t="e">
        <f>AVERAGE(F8:J8)</f>
        <v>#DIV/0!</v>
      </c>
      <c r="O7" s="142"/>
      <c r="P7" s="106"/>
      <c r="Q7" s="106"/>
    </row>
    <row r="8" spans="2:17" ht="87" customHeight="1" x14ac:dyDescent="0.25">
      <c r="B8" s="152"/>
      <c r="C8" s="148"/>
      <c r="D8" s="154"/>
      <c r="E8" s="148"/>
      <c r="F8" s="107"/>
      <c r="G8" s="107"/>
      <c r="H8" s="107"/>
      <c r="I8" s="107"/>
      <c r="J8" s="107"/>
      <c r="K8" s="108"/>
      <c r="L8" s="108"/>
      <c r="M8" s="143"/>
      <c r="N8" s="145"/>
      <c r="O8" s="142"/>
      <c r="P8" s="106"/>
      <c r="Q8" s="106"/>
    </row>
    <row r="9" spans="2:17" ht="135" customHeight="1" x14ac:dyDescent="0.25">
      <c r="B9" s="152"/>
      <c r="C9" s="148" t="s">
        <v>5</v>
      </c>
      <c r="D9" s="154" t="s">
        <v>138</v>
      </c>
      <c r="E9" s="148" t="s">
        <v>147</v>
      </c>
      <c r="F9" s="109">
        <v>0.81420000000000003</v>
      </c>
      <c r="G9" s="109">
        <v>0.68179999999999996</v>
      </c>
      <c r="H9" s="109">
        <v>0.86399999999999999</v>
      </c>
      <c r="I9" s="109">
        <v>0.8821</v>
      </c>
      <c r="J9" s="109">
        <v>0.91590000000000005</v>
      </c>
      <c r="K9" s="110"/>
      <c r="L9" s="110"/>
      <c r="M9" s="143">
        <v>7.0000000000000007E-2</v>
      </c>
      <c r="N9" s="144">
        <f>AVERAGE(F10:J10)</f>
        <v>5.2511200000000002</v>
      </c>
      <c r="O9" s="142"/>
      <c r="P9" s="106"/>
      <c r="Q9" s="106"/>
    </row>
    <row r="10" spans="2:17" ht="135" customHeight="1" x14ac:dyDescent="0.25">
      <c r="B10" s="152"/>
      <c r="C10" s="148"/>
      <c r="D10" s="154"/>
      <c r="E10" s="148"/>
      <c r="F10" s="107">
        <f>_xlfn.IFS(F9&lt;80%,0,AND(80%&lt;=F9,F9&lt;85%),5.6+(F9-80%)*0.28*100,F9&gt;=85%,7)</f>
        <v>5.9975999999999994</v>
      </c>
      <c r="G10" s="107">
        <f>_xlfn.IFS(G9&lt;80%,0,AND(80%&lt;=G9,G9&lt;85%),5.6+(G9-80%)*0.28*100,G9&gt;=85%,7)</f>
        <v>0</v>
      </c>
      <c r="H10" s="107">
        <f>_xlfn.IFS(H9&lt;85%,0,AND(85%&lt;=H9,H9&lt;88%),5.6+(H9-85%)*0.47*100,H9&gt;=88%,7)</f>
        <v>6.258</v>
      </c>
      <c r="I10" s="107">
        <f>_xlfn.IFS(I9&lt;80%,0,AND(80%&lt;=I9,I9&lt;85%),5.6+(I9-80%)*0.28*100,I9&gt;=85%,7)</f>
        <v>7</v>
      </c>
      <c r="J10" s="107">
        <f>_xlfn.IFS(J9&lt;85%,0,AND(85%&lt;=J9,J9&lt;88%),5.6+(J9-85%)*0.47*100,J9&gt;=88%,7)</f>
        <v>7</v>
      </c>
      <c r="K10" s="108"/>
      <c r="L10" s="108"/>
      <c r="M10" s="143"/>
      <c r="N10" s="145"/>
      <c r="O10" s="142"/>
      <c r="P10" s="106"/>
      <c r="Q10" s="106"/>
    </row>
    <row r="11" spans="2:17" ht="44.1" customHeight="1" x14ac:dyDescent="0.25">
      <c r="B11" s="152"/>
      <c r="C11" s="148" t="s">
        <v>142</v>
      </c>
      <c r="D11" s="157" t="s">
        <v>132</v>
      </c>
      <c r="E11" s="148" t="s">
        <v>148</v>
      </c>
      <c r="F11" s="109">
        <v>0.35820000000000002</v>
      </c>
      <c r="G11" s="109">
        <v>0.37290000000000001</v>
      </c>
      <c r="H11" s="109">
        <v>0.39429999999999998</v>
      </c>
      <c r="I11" s="109">
        <v>0.34160000000000001</v>
      </c>
      <c r="J11" s="109">
        <v>0.38550000000000001</v>
      </c>
      <c r="K11" s="110"/>
      <c r="L11" s="110"/>
      <c r="M11" s="143">
        <v>0.11</v>
      </c>
      <c r="N11" s="144">
        <f>AVERAGE(F12:J12)</f>
        <v>6.2559200000000006</v>
      </c>
      <c r="O11" s="142"/>
      <c r="P11" s="106"/>
      <c r="Q11" s="106"/>
    </row>
    <row r="12" spans="2:17" ht="44.1" customHeight="1" x14ac:dyDescent="0.25">
      <c r="B12" s="152"/>
      <c r="C12" s="148"/>
      <c r="D12" s="157"/>
      <c r="E12" s="148"/>
      <c r="F12" s="107">
        <f>_xlfn.IFS(F11&lt;35%,0,AND(35%&lt;=F11,F11&lt;40%),8.8+(F11-40%)*0.44*100,F11&gt;=40%,11)</f>
        <v>6.9608000000000008</v>
      </c>
      <c r="G12" s="107">
        <f t="shared" ref="G12:J12" si="0">_xlfn.IFS(G11&lt;35%,0,AND(35%&lt;=G11,G11&lt;40%),8.8+(G11-40%)*0.44*100,G11&gt;=40%,11)</f>
        <v>7.6075999999999997</v>
      </c>
      <c r="H12" s="107">
        <f t="shared" si="0"/>
        <v>8.549199999999999</v>
      </c>
      <c r="I12" s="107">
        <f t="shared" si="0"/>
        <v>0</v>
      </c>
      <c r="J12" s="107">
        <f t="shared" si="0"/>
        <v>8.1620000000000008</v>
      </c>
      <c r="K12" s="108"/>
      <c r="L12" s="108"/>
      <c r="M12" s="143"/>
      <c r="N12" s="145"/>
      <c r="O12" s="142"/>
      <c r="P12" s="106"/>
      <c r="Q12" s="106"/>
    </row>
    <row r="13" spans="2:17" ht="87.9" customHeight="1" x14ac:dyDescent="0.25">
      <c r="B13" s="152"/>
      <c r="C13" s="157" t="s">
        <v>143</v>
      </c>
      <c r="D13" s="157" t="s">
        <v>134</v>
      </c>
      <c r="E13" s="157" t="s">
        <v>149</v>
      </c>
      <c r="F13" s="111">
        <v>639</v>
      </c>
      <c r="G13" s="111">
        <v>690</v>
      </c>
      <c r="H13" s="111">
        <v>258</v>
      </c>
      <c r="I13" s="111">
        <v>425</v>
      </c>
      <c r="J13" s="111">
        <v>313</v>
      </c>
      <c r="K13" s="110"/>
      <c r="L13" s="110"/>
      <c r="M13" s="179">
        <v>0.1</v>
      </c>
      <c r="N13" s="144">
        <f>AVERAGE(F14:J14)</f>
        <v>5.9421999999999997</v>
      </c>
      <c r="O13" s="142"/>
      <c r="P13" s="106"/>
      <c r="Q13" s="106"/>
    </row>
    <row r="14" spans="2:17" ht="87.9" customHeight="1" x14ac:dyDescent="0.25">
      <c r="B14" s="152"/>
      <c r="C14" s="157"/>
      <c r="D14" s="157"/>
      <c r="E14" s="157"/>
      <c r="F14" s="107">
        <f>_xlfn.IFS(F13&gt;=650,0,AND(580&lt;F13,F13&lt;650),8+(F13-580)*0.029,F13&lt;=580,10)</f>
        <v>9.7110000000000003</v>
      </c>
      <c r="G14" s="107">
        <f>_xlfn.IFS(G13&gt;=650,0,AND(580&lt;G13,G13&lt;650),8+(G13-580)*0.029,G13&lt;=580,10)</f>
        <v>0</v>
      </c>
      <c r="H14" s="107">
        <f>_xlfn.IFS(H13&gt;=420,0,AND(380&lt;H13,H13&lt;420),8+(H13-380)*0.05,H13&lt;=380,10)</f>
        <v>10</v>
      </c>
      <c r="I14" s="107">
        <f>_xlfn.IFS(I13&gt;=420,0,AND(380&lt;I13,I13&lt;420),8+(I13-380)*0.05,I13&lt;=380,10)</f>
        <v>0</v>
      </c>
      <c r="J14" s="107">
        <f>_xlfn.IFS(J13&gt;=420,0,AND(380&lt;J13,J13&lt;420),8+(J13-380)*0.05,J13&lt;=380,10)</f>
        <v>10</v>
      </c>
      <c r="K14" s="108"/>
      <c r="L14" s="108"/>
      <c r="M14" s="179"/>
      <c r="N14" s="145"/>
      <c r="O14" s="142"/>
      <c r="P14" s="106"/>
      <c r="Q14" s="106"/>
    </row>
    <row r="15" spans="2:17" ht="44.1" customHeight="1" x14ac:dyDescent="0.25">
      <c r="B15" s="152"/>
      <c r="C15" s="148" t="s">
        <v>144</v>
      </c>
      <c r="D15" s="154" t="s">
        <v>125</v>
      </c>
      <c r="E15" s="181" t="s">
        <v>150</v>
      </c>
      <c r="F15" s="109">
        <v>0.97489999999999999</v>
      </c>
      <c r="G15" s="109">
        <v>0.98280000000000001</v>
      </c>
      <c r="H15" s="109">
        <v>1</v>
      </c>
      <c r="I15" s="109">
        <v>1</v>
      </c>
      <c r="J15" s="109">
        <v>0.95860000000000001</v>
      </c>
      <c r="K15" s="109">
        <v>0.97</v>
      </c>
      <c r="L15" s="110"/>
      <c r="M15" s="143">
        <v>0.1</v>
      </c>
      <c r="N15" s="144">
        <f>AVERAGE(F16:K16)</f>
        <v>9.9924666666666671</v>
      </c>
      <c r="O15" s="142" t="s">
        <v>93</v>
      </c>
      <c r="P15" s="106"/>
      <c r="Q15" s="106"/>
    </row>
    <row r="16" spans="2:17" ht="44.1" customHeight="1" x14ac:dyDescent="0.25">
      <c r="B16" s="152"/>
      <c r="C16" s="148"/>
      <c r="D16" s="154"/>
      <c r="E16" s="182"/>
      <c r="F16" s="107">
        <f>_xlfn.IFS(F15&lt;85%,0,AND(85%&lt;=F15,F15&lt;96%),8+(F15-85%)*0.18*100,F15&gt;=96%,10)</f>
        <v>10</v>
      </c>
      <c r="G16" s="107">
        <f t="shared" ref="G16:K16" si="1">_xlfn.IFS(G15&lt;85%,0,AND(85%&lt;=G15,G15&lt;96%),8+(G15-85%)*0.18*100,G15&gt;=96%,10)</f>
        <v>10</v>
      </c>
      <c r="H16" s="107">
        <f t="shared" si="1"/>
        <v>10</v>
      </c>
      <c r="I16" s="107">
        <f t="shared" si="1"/>
        <v>10</v>
      </c>
      <c r="J16" s="107">
        <f t="shared" si="1"/>
        <v>9.9548000000000005</v>
      </c>
      <c r="K16" s="107">
        <f t="shared" si="1"/>
        <v>10</v>
      </c>
      <c r="L16" s="108"/>
      <c r="M16" s="143"/>
      <c r="N16" s="145"/>
      <c r="O16" s="142"/>
      <c r="P16" s="106"/>
      <c r="Q16" s="106"/>
    </row>
    <row r="17" spans="2:17" ht="111" thickBot="1" x14ac:dyDescent="0.3">
      <c r="B17" s="147"/>
      <c r="C17" s="112" t="s">
        <v>7</v>
      </c>
      <c r="D17" s="113" t="s">
        <v>123</v>
      </c>
      <c r="E17" s="112" t="s">
        <v>97</v>
      </c>
      <c r="F17" s="159"/>
      <c r="G17" s="160"/>
      <c r="H17" s="160"/>
      <c r="I17" s="160"/>
      <c r="J17" s="160"/>
      <c r="K17" s="161"/>
      <c r="L17" s="114">
        <v>3</v>
      </c>
      <c r="M17" s="115">
        <v>0.1</v>
      </c>
      <c r="N17" s="116">
        <v>0</v>
      </c>
      <c r="O17" s="117" t="s">
        <v>128</v>
      </c>
      <c r="P17" s="106"/>
      <c r="Q17" s="106"/>
    </row>
    <row r="18" spans="2:17" ht="51" customHeight="1" thickTop="1" x14ac:dyDescent="0.25">
      <c r="B18" s="151" t="s">
        <v>137</v>
      </c>
      <c r="C18" s="158" t="s">
        <v>12</v>
      </c>
      <c r="D18" s="153" t="s">
        <v>151</v>
      </c>
      <c r="E18" s="158" t="s">
        <v>107</v>
      </c>
      <c r="F18" s="104"/>
      <c r="G18" s="104"/>
      <c r="H18" s="104"/>
      <c r="I18" s="104"/>
      <c r="J18" s="104"/>
      <c r="K18" s="105"/>
      <c r="L18" s="118"/>
      <c r="M18" s="166">
        <v>0.105</v>
      </c>
      <c r="N18" s="178" t="e">
        <f>AVERAGE(F19:J19)</f>
        <v>#DIV/0!</v>
      </c>
      <c r="O18" s="150" t="s">
        <v>129</v>
      </c>
      <c r="P18" s="106"/>
      <c r="Q18" s="106"/>
    </row>
    <row r="19" spans="2:17" ht="51" customHeight="1" x14ac:dyDescent="0.25">
      <c r="B19" s="152"/>
      <c r="C19" s="148"/>
      <c r="D19" s="154"/>
      <c r="E19" s="148"/>
      <c r="F19" s="107"/>
      <c r="G19" s="107"/>
      <c r="H19" s="107"/>
      <c r="I19" s="107"/>
      <c r="J19" s="107"/>
      <c r="K19" s="108"/>
      <c r="L19" s="119"/>
      <c r="M19" s="167"/>
      <c r="N19" s="145"/>
      <c r="O19" s="142"/>
      <c r="P19" s="106"/>
      <c r="Q19" s="106"/>
    </row>
    <row r="20" spans="2:17" ht="51" customHeight="1" x14ac:dyDescent="0.25">
      <c r="B20" s="152"/>
      <c r="C20" s="148" t="s">
        <v>13</v>
      </c>
      <c r="D20" s="154" t="s">
        <v>135</v>
      </c>
      <c r="E20" s="148"/>
      <c r="F20" s="109"/>
      <c r="G20" s="109"/>
      <c r="H20" s="109"/>
      <c r="I20" s="109"/>
      <c r="J20" s="109"/>
      <c r="K20" s="109"/>
      <c r="L20" s="120"/>
      <c r="M20" s="167">
        <v>0.105</v>
      </c>
      <c r="N20" s="144" t="e">
        <f>AVERAGE(F21:K21)</f>
        <v>#DIV/0!</v>
      </c>
      <c r="O20" s="142"/>
      <c r="P20" s="106"/>
      <c r="Q20" s="106"/>
    </row>
    <row r="21" spans="2:17" ht="51" customHeight="1" x14ac:dyDescent="0.25">
      <c r="B21" s="152"/>
      <c r="C21" s="148"/>
      <c r="D21" s="154"/>
      <c r="E21" s="148"/>
      <c r="F21" s="107"/>
      <c r="G21" s="107"/>
      <c r="H21" s="107"/>
      <c r="I21" s="107"/>
      <c r="J21" s="107"/>
      <c r="K21" s="107"/>
      <c r="L21" s="119"/>
      <c r="M21" s="167"/>
      <c r="N21" s="145"/>
      <c r="O21" s="142"/>
      <c r="P21" s="106"/>
      <c r="Q21" s="106"/>
    </row>
    <row r="22" spans="2:17" ht="51" customHeight="1" x14ac:dyDescent="0.25">
      <c r="B22" s="152"/>
      <c r="C22" s="148" t="s">
        <v>33</v>
      </c>
      <c r="D22" s="154" t="s">
        <v>133</v>
      </c>
      <c r="E22" s="148" t="s">
        <v>108</v>
      </c>
      <c r="F22" s="121"/>
      <c r="G22" s="121"/>
      <c r="H22" s="121"/>
      <c r="I22" s="121"/>
      <c r="J22" s="121"/>
      <c r="K22" s="121"/>
      <c r="L22" s="120"/>
      <c r="M22" s="143">
        <v>0.05</v>
      </c>
      <c r="N22" s="144" t="e">
        <f>AVERAGE(F23:K23)</f>
        <v>#DIV/0!</v>
      </c>
      <c r="O22" s="142" t="s">
        <v>130</v>
      </c>
      <c r="P22" s="106"/>
      <c r="Q22" s="106"/>
    </row>
    <row r="23" spans="2:17" ht="51" customHeight="1" x14ac:dyDescent="0.25">
      <c r="B23" s="152"/>
      <c r="C23" s="148"/>
      <c r="D23" s="154"/>
      <c r="E23" s="148"/>
      <c r="F23" s="107"/>
      <c r="G23" s="107"/>
      <c r="H23" s="107"/>
      <c r="I23" s="107"/>
      <c r="J23" s="107"/>
      <c r="K23" s="107"/>
      <c r="L23" s="119"/>
      <c r="M23" s="143"/>
      <c r="N23" s="145"/>
      <c r="O23" s="142"/>
      <c r="P23" s="106"/>
      <c r="Q23" s="106"/>
    </row>
    <row r="24" spans="2:17" ht="51" customHeight="1" x14ac:dyDescent="0.25">
      <c r="B24" s="152"/>
      <c r="C24" s="148" t="s">
        <v>91</v>
      </c>
      <c r="D24" s="154" t="s">
        <v>92</v>
      </c>
      <c r="E24" s="148" t="s">
        <v>109</v>
      </c>
      <c r="F24" s="176"/>
      <c r="G24" s="176"/>
      <c r="H24" s="176"/>
      <c r="I24" s="176"/>
      <c r="J24" s="176"/>
      <c r="K24" s="176"/>
      <c r="L24" s="176"/>
      <c r="M24" s="143">
        <v>0.04</v>
      </c>
      <c r="N24" s="186">
        <f>F24</f>
        <v>0</v>
      </c>
      <c r="O24" s="142" t="s">
        <v>94</v>
      </c>
      <c r="P24" s="106"/>
      <c r="Q24" s="106"/>
    </row>
    <row r="25" spans="2:17" ht="51" customHeight="1" x14ac:dyDescent="0.25">
      <c r="B25" s="152"/>
      <c r="C25" s="148"/>
      <c r="D25" s="154"/>
      <c r="E25" s="148"/>
      <c r="F25" s="176"/>
      <c r="G25" s="176"/>
      <c r="H25" s="176"/>
      <c r="I25" s="176"/>
      <c r="J25" s="176"/>
      <c r="K25" s="176"/>
      <c r="L25" s="176"/>
      <c r="M25" s="143"/>
      <c r="N25" s="186"/>
      <c r="O25" s="142"/>
      <c r="P25" s="106"/>
      <c r="Q25" s="106"/>
    </row>
    <row r="26" spans="2:17" ht="51" customHeight="1" x14ac:dyDescent="0.25">
      <c r="B26" s="152"/>
      <c r="C26" s="148" t="s">
        <v>59</v>
      </c>
      <c r="D26" s="154" t="s">
        <v>99</v>
      </c>
      <c r="E26" s="148" t="s">
        <v>119</v>
      </c>
      <c r="F26" s="168"/>
      <c r="G26" s="169"/>
      <c r="H26" s="169"/>
      <c r="I26" s="169"/>
      <c r="J26" s="169"/>
      <c r="K26" s="170"/>
      <c r="L26" s="176">
        <v>0</v>
      </c>
      <c r="M26" s="143">
        <v>0.05</v>
      </c>
      <c r="N26" s="186">
        <v>5</v>
      </c>
      <c r="O26" s="142" t="s">
        <v>131</v>
      </c>
      <c r="P26" s="106"/>
      <c r="Q26" s="106"/>
    </row>
    <row r="27" spans="2:17" ht="51" customHeight="1" thickBot="1" x14ac:dyDescent="0.3">
      <c r="B27" s="147"/>
      <c r="C27" s="162"/>
      <c r="D27" s="163"/>
      <c r="E27" s="162"/>
      <c r="F27" s="171"/>
      <c r="G27" s="172"/>
      <c r="H27" s="172"/>
      <c r="I27" s="172"/>
      <c r="J27" s="172"/>
      <c r="K27" s="173"/>
      <c r="L27" s="177"/>
      <c r="M27" s="165"/>
      <c r="N27" s="185"/>
      <c r="O27" s="183"/>
      <c r="P27" s="106"/>
      <c r="Q27" s="106"/>
    </row>
    <row r="28" spans="2:17" ht="276.60000000000002" thickTop="1" x14ac:dyDescent="0.25">
      <c r="B28" s="151" t="s">
        <v>28</v>
      </c>
      <c r="C28" s="122" t="s">
        <v>18</v>
      </c>
      <c r="D28" s="153" t="s">
        <v>50</v>
      </c>
      <c r="E28" s="122" t="s">
        <v>98</v>
      </c>
      <c r="F28" s="175"/>
      <c r="G28" s="175"/>
      <c r="H28" s="175"/>
      <c r="I28" s="175"/>
      <c r="J28" s="175"/>
      <c r="K28" s="175"/>
      <c r="L28" s="175"/>
      <c r="M28" s="164">
        <v>0.05</v>
      </c>
      <c r="N28" s="184">
        <v>5</v>
      </c>
      <c r="O28" s="123" t="s">
        <v>95</v>
      </c>
      <c r="P28" s="106"/>
      <c r="Q28" s="106"/>
    </row>
    <row r="29" spans="2:17" ht="221.4" thickBot="1" x14ac:dyDescent="0.3">
      <c r="B29" s="147"/>
      <c r="C29" s="112" t="s">
        <v>20</v>
      </c>
      <c r="D29" s="163"/>
      <c r="E29" s="112" t="s">
        <v>152</v>
      </c>
      <c r="F29" s="174">
        <v>3</v>
      </c>
      <c r="G29" s="174"/>
      <c r="H29" s="174"/>
      <c r="I29" s="174"/>
      <c r="J29" s="174"/>
      <c r="K29" s="174"/>
      <c r="L29" s="174"/>
      <c r="M29" s="165"/>
      <c r="N29" s="185"/>
      <c r="O29" s="124" t="s">
        <v>96</v>
      </c>
      <c r="P29" s="106"/>
      <c r="Q29" s="106"/>
    </row>
    <row r="30" spans="2:17" ht="139.19999999999999" thickTop="1" thickBot="1" x14ac:dyDescent="0.3">
      <c r="B30" s="125" t="s">
        <v>27</v>
      </c>
      <c r="C30" s="126" t="s">
        <v>19</v>
      </c>
      <c r="D30" s="127" t="s">
        <v>51</v>
      </c>
      <c r="E30" s="126" t="s">
        <v>153</v>
      </c>
      <c r="F30" s="180">
        <v>0</v>
      </c>
      <c r="G30" s="180"/>
      <c r="H30" s="180"/>
      <c r="I30" s="180"/>
      <c r="J30" s="180"/>
      <c r="K30" s="180"/>
      <c r="L30" s="180"/>
      <c r="M30" s="128">
        <v>-0.05</v>
      </c>
      <c r="N30" s="129">
        <v>0</v>
      </c>
      <c r="O30" s="130" t="s">
        <v>46</v>
      </c>
      <c r="P30" s="106"/>
      <c r="Q30" s="106"/>
    </row>
    <row r="31" spans="2:17" ht="22.2" thickTop="1" x14ac:dyDescent="0.25"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2"/>
      <c r="N31" s="133" t="e">
        <f>SUM(N5:N30)</f>
        <v>#DIV/0!</v>
      </c>
      <c r="O31" s="131"/>
      <c r="P31" s="106"/>
      <c r="Q31" s="106"/>
    </row>
  </sheetData>
  <mergeCells count="83">
    <mergeCell ref="F30:L30"/>
    <mergeCell ref="E15:E16"/>
    <mergeCell ref="O18:O21"/>
    <mergeCell ref="O26:O27"/>
    <mergeCell ref="O24:O25"/>
    <mergeCell ref="O22:O23"/>
    <mergeCell ref="M20:M21"/>
    <mergeCell ref="N20:N21"/>
    <mergeCell ref="N22:N23"/>
    <mergeCell ref="M22:M23"/>
    <mergeCell ref="N28:N29"/>
    <mergeCell ref="N26:N27"/>
    <mergeCell ref="M26:M27"/>
    <mergeCell ref="N24:N25"/>
    <mergeCell ref="N18:N19"/>
    <mergeCell ref="N11:N12"/>
    <mergeCell ref="D13:D14"/>
    <mergeCell ref="C13:C14"/>
    <mergeCell ref="C15:C16"/>
    <mergeCell ref="D15:D16"/>
    <mergeCell ref="N13:N14"/>
    <mergeCell ref="M13:M14"/>
    <mergeCell ref="C11:C12"/>
    <mergeCell ref="D11:D12"/>
    <mergeCell ref="M11:M12"/>
    <mergeCell ref="E11:E12"/>
    <mergeCell ref="N15:N16"/>
    <mergeCell ref="M15:M16"/>
    <mergeCell ref="M5:M6"/>
    <mergeCell ref="N5:N6"/>
    <mergeCell ref="C7:C8"/>
    <mergeCell ref="D7:D8"/>
    <mergeCell ref="E5:E6"/>
    <mergeCell ref="B28:B29"/>
    <mergeCell ref="D28:D29"/>
    <mergeCell ref="M28:M29"/>
    <mergeCell ref="B18:B27"/>
    <mergeCell ref="M24:M25"/>
    <mergeCell ref="M18:M19"/>
    <mergeCell ref="F26:K27"/>
    <mergeCell ref="F29:L29"/>
    <mergeCell ref="F28:L28"/>
    <mergeCell ref="L26:L27"/>
    <mergeCell ref="F24:L25"/>
    <mergeCell ref="C20:C21"/>
    <mergeCell ref="D20:D21"/>
    <mergeCell ref="D18:D19"/>
    <mergeCell ref="C18:C19"/>
    <mergeCell ref="D3:D4"/>
    <mergeCell ref="C3:C4"/>
    <mergeCell ref="E24:E25"/>
    <mergeCell ref="E26:E27"/>
    <mergeCell ref="D26:D27"/>
    <mergeCell ref="C26:C27"/>
    <mergeCell ref="D24:D25"/>
    <mergeCell ref="C24:C25"/>
    <mergeCell ref="D22:D23"/>
    <mergeCell ref="C22:C23"/>
    <mergeCell ref="C9:C10"/>
    <mergeCell ref="D9:D10"/>
    <mergeCell ref="F3:L3"/>
    <mergeCell ref="E13:E14"/>
    <mergeCell ref="E18:E21"/>
    <mergeCell ref="E22:E23"/>
    <mergeCell ref="E7:E8"/>
    <mergeCell ref="E3:E4"/>
    <mergeCell ref="F17:K17"/>
    <mergeCell ref="B1:O1"/>
    <mergeCell ref="M3:M4"/>
    <mergeCell ref="N3:N4"/>
    <mergeCell ref="O3:O4"/>
    <mergeCell ref="O15:O16"/>
    <mergeCell ref="M7:M8"/>
    <mergeCell ref="N7:N8"/>
    <mergeCell ref="M9:M10"/>
    <mergeCell ref="N9:N10"/>
    <mergeCell ref="B3:B4"/>
    <mergeCell ref="E9:E10"/>
    <mergeCell ref="B2:O2"/>
    <mergeCell ref="O5:O14"/>
    <mergeCell ref="B5:B17"/>
    <mergeCell ref="C5:C6"/>
    <mergeCell ref="D5:D6"/>
  </mergeCells>
  <phoneticPr fontId="2" type="noConversion"/>
  <pageMargins left="0.7" right="0.7" top="0.75" bottom="0.75" header="0.3" footer="0.3"/>
  <pageSetup paperSize="9" orientation="portrait" r:id="rId1"/>
  <ignoredErrors>
    <ignoredError sqref="H10:I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6"/>
  <sheetViews>
    <sheetView workbookViewId="0">
      <selection activeCell="C7" sqref="C7:D15"/>
    </sheetView>
  </sheetViews>
  <sheetFormatPr defaultColWidth="11.44140625" defaultRowHeight="13.8" x14ac:dyDescent="0.25"/>
  <sheetData>
    <row r="3" spans="2:9" x14ac:dyDescent="0.25">
      <c r="B3">
        <v>1</v>
      </c>
    </row>
    <row r="4" spans="2:9" x14ac:dyDescent="0.25">
      <c r="B4">
        <v>2</v>
      </c>
    </row>
    <row r="5" spans="2:9" x14ac:dyDescent="0.25">
      <c r="B5">
        <v>3</v>
      </c>
    </row>
    <row r="6" spans="2:9" x14ac:dyDescent="0.25">
      <c r="B6">
        <v>4</v>
      </c>
      <c r="C6">
        <v>90</v>
      </c>
      <c r="D6">
        <v>80</v>
      </c>
      <c r="E6">
        <v>0</v>
      </c>
    </row>
    <row r="7" spans="2:9" x14ac:dyDescent="0.25">
      <c r="B7">
        <v>5</v>
      </c>
      <c r="C7" s="100">
        <f>B7*0.125</f>
        <v>0.625</v>
      </c>
      <c r="D7" s="100">
        <f>B7*0.25</f>
        <v>1.25</v>
      </c>
      <c r="E7" s="100">
        <v>0</v>
      </c>
    </row>
    <row r="8" spans="2:9" x14ac:dyDescent="0.25">
      <c r="B8">
        <v>6</v>
      </c>
      <c r="C8" s="100">
        <f t="shared" ref="C8:C15" si="0">B8*0.125</f>
        <v>0.75</v>
      </c>
      <c r="D8" s="100">
        <f t="shared" ref="D8:D15" si="1">B8*0.25</f>
        <v>1.5</v>
      </c>
      <c r="E8" s="100">
        <v>0</v>
      </c>
      <c r="G8" t="s">
        <v>110</v>
      </c>
    </row>
    <row r="9" spans="2:9" x14ac:dyDescent="0.25">
      <c r="B9">
        <v>7</v>
      </c>
      <c r="C9" s="100">
        <f t="shared" si="0"/>
        <v>0.875</v>
      </c>
      <c r="D9" s="100">
        <f t="shared" si="1"/>
        <v>1.75</v>
      </c>
      <c r="E9" s="100">
        <v>0</v>
      </c>
    </row>
    <row r="10" spans="2:9" x14ac:dyDescent="0.25">
      <c r="B10">
        <v>8</v>
      </c>
      <c r="C10" s="100">
        <f t="shared" si="0"/>
        <v>1</v>
      </c>
      <c r="D10" s="100">
        <f t="shared" si="1"/>
        <v>2</v>
      </c>
      <c r="E10" s="100">
        <v>0</v>
      </c>
      <c r="G10" t="s">
        <v>111</v>
      </c>
      <c r="H10" s="99" t="s">
        <v>114</v>
      </c>
      <c r="I10" s="99" t="s">
        <v>115</v>
      </c>
    </row>
    <row r="11" spans="2:9" x14ac:dyDescent="0.25">
      <c r="B11">
        <v>9</v>
      </c>
      <c r="C11" s="100">
        <f t="shared" si="0"/>
        <v>1.125</v>
      </c>
      <c r="D11" s="100">
        <f t="shared" si="1"/>
        <v>2.25</v>
      </c>
      <c r="E11" s="100">
        <v>0</v>
      </c>
      <c r="G11" s="99" t="s">
        <v>120</v>
      </c>
      <c r="H11" s="99" t="s">
        <v>118</v>
      </c>
      <c r="I11" s="99" t="s">
        <v>112</v>
      </c>
    </row>
    <row r="12" spans="2:9" x14ac:dyDescent="0.25">
      <c r="B12">
        <v>10</v>
      </c>
      <c r="C12" s="100">
        <f t="shared" si="0"/>
        <v>1.25</v>
      </c>
      <c r="D12" s="100">
        <f t="shared" si="1"/>
        <v>2.5</v>
      </c>
      <c r="E12" s="100">
        <v>0</v>
      </c>
      <c r="G12" s="99" t="s">
        <v>116</v>
      </c>
      <c r="H12" s="99" t="s">
        <v>117</v>
      </c>
      <c r="I12" s="99" t="s">
        <v>121</v>
      </c>
    </row>
    <row r="13" spans="2:9" x14ac:dyDescent="0.25">
      <c r="B13">
        <v>11</v>
      </c>
      <c r="C13" s="100">
        <f t="shared" si="0"/>
        <v>1.375</v>
      </c>
      <c r="D13" s="100">
        <f t="shared" si="1"/>
        <v>2.75</v>
      </c>
      <c r="E13" s="100">
        <v>0</v>
      </c>
      <c r="G13" t="s">
        <v>113</v>
      </c>
      <c r="H13" s="99" t="s">
        <v>116</v>
      </c>
      <c r="I13" s="99" t="s">
        <v>122</v>
      </c>
    </row>
    <row r="14" spans="2:9" x14ac:dyDescent="0.25">
      <c r="B14">
        <v>12</v>
      </c>
      <c r="C14" s="100">
        <f t="shared" si="0"/>
        <v>1.5</v>
      </c>
      <c r="D14" s="100">
        <f t="shared" si="1"/>
        <v>3</v>
      </c>
      <c r="E14" s="100">
        <v>0</v>
      </c>
      <c r="H14" t="s">
        <v>113</v>
      </c>
      <c r="I14" t="s">
        <v>113</v>
      </c>
    </row>
    <row r="15" spans="2:9" x14ac:dyDescent="0.25">
      <c r="B15">
        <v>13</v>
      </c>
      <c r="C15" s="100">
        <f t="shared" si="0"/>
        <v>1.625</v>
      </c>
      <c r="D15" s="100">
        <f t="shared" si="1"/>
        <v>3.25</v>
      </c>
      <c r="E15" s="100">
        <v>0</v>
      </c>
    </row>
    <row r="16" spans="2:9" x14ac:dyDescent="0.25">
      <c r="C16" s="100"/>
      <c r="D16" s="100"/>
      <c r="E16" s="100"/>
    </row>
  </sheetData>
  <phoneticPr fontId="10" type="noConversion"/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showGridLines="0" topLeftCell="A4" zoomScale="115" zoomScaleNormal="115" workbookViewId="0">
      <selection activeCell="D4" sqref="D4"/>
    </sheetView>
  </sheetViews>
  <sheetFormatPr defaultColWidth="9" defaultRowHeight="13.2" x14ac:dyDescent="0.25"/>
  <cols>
    <col min="1" max="1" width="9" style="7"/>
    <col min="2" max="3" width="12.88671875" style="7" customWidth="1"/>
    <col min="4" max="4" width="39.109375" style="7" customWidth="1"/>
    <col min="5" max="5" width="30.88671875" style="7" customWidth="1"/>
    <col min="6" max="6" width="12.88671875" style="7" customWidth="1"/>
    <col min="7" max="7" width="12.88671875" style="18" customWidth="1"/>
    <col min="8" max="8" width="12.88671875" style="7" customWidth="1"/>
    <col min="9" max="9" width="30.88671875" style="7" customWidth="1"/>
    <col min="10" max="16384" width="9" style="7"/>
  </cols>
  <sheetData>
    <row r="2" spans="2:11" s="4" customFormat="1" ht="12" x14ac:dyDescent="0.25">
      <c r="B2" s="1" t="s">
        <v>23</v>
      </c>
      <c r="C2" s="2" t="s">
        <v>24</v>
      </c>
      <c r="D2" s="2" t="s">
        <v>8</v>
      </c>
      <c r="E2" s="2" t="s">
        <v>9</v>
      </c>
      <c r="F2" s="2" t="s">
        <v>10</v>
      </c>
      <c r="G2" s="2" t="s">
        <v>0</v>
      </c>
      <c r="H2" s="3" t="s">
        <v>1</v>
      </c>
      <c r="I2" s="38" t="s">
        <v>37</v>
      </c>
    </row>
    <row r="3" spans="2:11" ht="66" x14ac:dyDescent="0.25">
      <c r="B3" s="193" t="s">
        <v>25</v>
      </c>
      <c r="C3" s="9" t="s">
        <v>3</v>
      </c>
      <c r="D3" s="46" t="s">
        <v>56</v>
      </c>
      <c r="E3" s="20" t="s">
        <v>11</v>
      </c>
      <c r="F3" s="65">
        <v>0.84030000000000005</v>
      </c>
      <c r="G3" s="57">
        <v>0.1</v>
      </c>
      <c r="H3" s="26">
        <v>8.6999999999999994E-2</v>
      </c>
      <c r="I3" s="187" t="s">
        <v>38</v>
      </c>
      <c r="J3" s="8"/>
      <c r="K3" s="8"/>
    </row>
    <row r="4" spans="2:11" ht="66" x14ac:dyDescent="0.25">
      <c r="B4" s="194"/>
      <c r="C4" s="22" t="s">
        <v>4</v>
      </c>
      <c r="D4" s="47" t="s">
        <v>47</v>
      </c>
      <c r="E4" s="23" t="s">
        <v>29</v>
      </c>
      <c r="F4" s="65">
        <v>0.81010000000000004</v>
      </c>
      <c r="G4" s="58">
        <v>7.0000000000000007E-2</v>
      </c>
      <c r="H4" s="27">
        <v>0</v>
      </c>
      <c r="I4" s="188"/>
      <c r="J4" s="8"/>
      <c r="K4" s="8"/>
    </row>
    <row r="5" spans="2:11" ht="66" x14ac:dyDescent="0.25">
      <c r="B5" s="194"/>
      <c r="C5" s="5" t="s">
        <v>5</v>
      </c>
      <c r="D5" s="48" t="s">
        <v>53</v>
      </c>
      <c r="E5" s="6" t="s">
        <v>30</v>
      </c>
      <c r="F5" s="65">
        <v>0.84230000000000005</v>
      </c>
      <c r="G5" s="59">
        <v>7.0000000000000007E-2</v>
      </c>
      <c r="H5" s="28">
        <v>0</v>
      </c>
      <c r="I5" s="188"/>
      <c r="J5" s="8"/>
      <c r="K5" s="8"/>
    </row>
    <row r="6" spans="2:11" ht="79.2" x14ac:dyDescent="0.25">
      <c r="B6" s="194"/>
      <c r="C6" s="24" t="s">
        <v>16</v>
      </c>
      <c r="D6" s="49" t="s">
        <v>52</v>
      </c>
      <c r="E6" s="25" t="s">
        <v>31</v>
      </c>
      <c r="F6" s="65">
        <v>0.45779999999999998</v>
      </c>
      <c r="G6" s="60">
        <v>0.06</v>
      </c>
      <c r="H6" s="29">
        <v>0.06</v>
      </c>
      <c r="I6" s="188"/>
      <c r="J6" s="8"/>
      <c r="K6" s="8"/>
    </row>
    <row r="7" spans="2:11" ht="158.4" x14ac:dyDescent="0.25">
      <c r="B7" s="194"/>
      <c r="C7" s="5" t="s">
        <v>6</v>
      </c>
      <c r="D7" s="50" t="s">
        <v>48</v>
      </c>
      <c r="E7" s="5" t="s">
        <v>15</v>
      </c>
      <c r="F7" s="73" t="s">
        <v>61</v>
      </c>
      <c r="G7" s="59">
        <v>0.1</v>
      </c>
      <c r="H7" s="28">
        <v>0</v>
      </c>
      <c r="I7" s="189"/>
      <c r="J7" s="8"/>
      <c r="K7" s="8"/>
    </row>
    <row r="8" spans="2:11" ht="79.2" x14ac:dyDescent="0.25">
      <c r="B8" s="194"/>
      <c r="C8" s="14" t="s">
        <v>2</v>
      </c>
      <c r="D8" s="51" t="s">
        <v>54</v>
      </c>
      <c r="E8" s="21" t="s">
        <v>32</v>
      </c>
      <c r="F8" s="75" t="s">
        <v>60</v>
      </c>
      <c r="G8" s="61">
        <v>0.1</v>
      </c>
      <c r="H8" s="33">
        <v>0.1</v>
      </c>
      <c r="I8" s="43" t="s">
        <v>39</v>
      </c>
      <c r="J8" s="8"/>
      <c r="K8" s="8"/>
    </row>
    <row r="9" spans="2:11" ht="79.8" thickBot="1" x14ac:dyDescent="0.3">
      <c r="B9" s="195"/>
      <c r="C9" s="9" t="s">
        <v>7</v>
      </c>
      <c r="D9" s="52" t="s">
        <v>55</v>
      </c>
      <c r="E9" s="9" t="s">
        <v>14</v>
      </c>
      <c r="F9" s="74" t="s">
        <v>60</v>
      </c>
      <c r="G9" s="57">
        <v>0.1</v>
      </c>
      <c r="H9" s="31">
        <v>0.1</v>
      </c>
      <c r="I9" s="39" t="s">
        <v>43</v>
      </c>
      <c r="J9" s="8"/>
      <c r="K9" s="8"/>
    </row>
    <row r="10" spans="2:11" ht="53.4" thickTop="1" x14ac:dyDescent="0.25">
      <c r="B10" s="196" t="s">
        <v>26</v>
      </c>
      <c r="C10" s="11" t="s">
        <v>12</v>
      </c>
      <c r="D10" s="53" t="s">
        <v>57</v>
      </c>
      <c r="E10" s="11" t="s">
        <v>34</v>
      </c>
      <c r="F10" s="66">
        <v>0.91439999999999999</v>
      </c>
      <c r="G10" s="62">
        <v>0.08</v>
      </c>
      <c r="H10" s="36">
        <v>5.7200000000000001E-2</v>
      </c>
      <c r="I10" s="190" t="s">
        <v>41</v>
      </c>
      <c r="J10" s="8"/>
      <c r="K10" s="8"/>
    </row>
    <row r="11" spans="2:11" ht="52.8" x14ac:dyDescent="0.25">
      <c r="B11" s="194"/>
      <c r="C11" s="5" t="s">
        <v>13</v>
      </c>
      <c r="D11" s="54" t="s">
        <v>57</v>
      </c>
      <c r="E11" s="5" t="s">
        <v>34</v>
      </c>
      <c r="F11" s="37">
        <v>0.84909999999999997</v>
      </c>
      <c r="G11" s="59">
        <v>0.08</v>
      </c>
      <c r="H11" s="34">
        <v>0</v>
      </c>
      <c r="I11" s="191"/>
      <c r="J11" s="8"/>
      <c r="K11" s="8"/>
    </row>
    <row r="12" spans="2:11" ht="52.8" x14ac:dyDescent="0.25">
      <c r="B12" s="194"/>
      <c r="C12" s="5" t="s">
        <v>35</v>
      </c>
      <c r="D12" s="54" t="s">
        <v>57</v>
      </c>
      <c r="E12" s="5" t="s">
        <v>34</v>
      </c>
      <c r="F12" s="67" t="s">
        <v>60</v>
      </c>
      <c r="G12" s="59">
        <v>0.08</v>
      </c>
      <c r="H12" s="34">
        <v>0.08</v>
      </c>
      <c r="I12" s="192"/>
      <c r="J12" s="8"/>
      <c r="K12" s="8"/>
    </row>
    <row r="13" spans="2:11" ht="79.2" x14ac:dyDescent="0.25">
      <c r="B13" s="194"/>
      <c r="C13" s="6" t="s">
        <v>33</v>
      </c>
      <c r="D13" s="54" t="s">
        <v>58</v>
      </c>
      <c r="E13" s="5" t="s">
        <v>34</v>
      </c>
      <c r="F13" s="37">
        <v>0.86260000000000003</v>
      </c>
      <c r="G13" s="59">
        <v>0.1</v>
      </c>
      <c r="H13" s="34">
        <v>0</v>
      </c>
      <c r="I13" s="43" t="s">
        <v>42</v>
      </c>
      <c r="J13" s="8"/>
      <c r="K13" s="8"/>
    </row>
    <row r="14" spans="2:11" ht="53.4" thickBot="1" x14ac:dyDescent="0.3">
      <c r="B14" s="195"/>
      <c r="C14" s="12" t="s">
        <v>59</v>
      </c>
      <c r="D14" s="55" t="s">
        <v>49</v>
      </c>
      <c r="E14" s="13" t="s">
        <v>17</v>
      </c>
      <c r="F14" s="68" t="s">
        <v>60</v>
      </c>
      <c r="G14" s="63">
        <v>0.06</v>
      </c>
      <c r="H14" s="35">
        <v>0.08</v>
      </c>
      <c r="I14" s="39" t="s">
        <v>40</v>
      </c>
      <c r="J14" s="8"/>
      <c r="K14" s="8"/>
    </row>
    <row r="15" spans="2:11" ht="119.4" thickTop="1" x14ac:dyDescent="0.25">
      <c r="B15" s="196" t="s">
        <v>28</v>
      </c>
      <c r="C15" s="14" t="s">
        <v>18</v>
      </c>
      <c r="D15" s="197" t="s">
        <v>50</v>
      </c>
      <c r="E15" s="15" t="s">
        <v>36</v>
      </c>
      <c r="F15" s="69" t="s">
        <v>60</v>
      </c>
      <c r="G15" s="199">
        <v>0.05</v>
      </c>
      <c r="H15" s="33">
        <v>0</v>
      </c>
      <c r="I15" s="41" t="s">
        <v>44</v>
      </c>
      <c r="J15" s="8"/>
      <c r="K15" s="8"/>
    </row>
    <row r="16" spans="2:11" ht="93" thickBot="1" x14ac:dyDescent="0.3">
      <c r="B16" s="195"/>
      <c r="C16" s="9" t="s">
        <v>20</v>
      </c>
      <c r="D16" s="198"/>
      <c r="E16" s="10" t="s">
        <v>22</v>
      </c>
      <c r="F16" s="70" t="s">
        <v>60</v>
      </c>
      <c r="G16" s="200"/>
      <c r="H16" s="31">
        <v>0</v>
      </c>
      <c r="I16" s="42" t="s">
        <v>45</v>
      </c>
      <c r="J16" s="8"/>
      <c r="K16" s="8"/>
    </row>
    <row r="17" spans="2:11" ht="27" thickTop="1" x14ac:dyDescent="0.25">
      <c r="B17" s="19" t="s">
        <v>27</v>
      </c>
      <c r="C17" s="16" t="s">
        <v>19</v>
      </c>
      <c r="D17" s="56" t="s">
        <v>51</v>
      </c>
      <c r="E17" s="17" t="s">
        <v>21</v>
      </c>
      <c r="F17" s="71" t="s">
        <v>60</v>
      </c>
      <c r="G17" s="64">
        <v>-0.05</v>
      </c>
      <c r="H17" s="72">
        <v>0</v>
      </c>
      <c r="I17" s="40" t="s">
        <v>46</v>
      </c>
      <c r="J17" s="8"/>
      <c r="K17" s="8"/>
    </row>
    <row r="18" spans="2:11" ht="16.2" x14ac:dyDescent="0.25">
      <c r="H18" s="44">
        <v>0.56420000000000003</v>
      </c>
      <c r="J18" s="8"/>
      <c r="K18" s="8"/>
    </row>
  </sheetData>
  <mergeCells count="7">
    <mergeCell ref="I3:I7"/>
    <mergeCell ref="I10:I12"/>
    <mergeCell ref="B3:B9"/>
    <mergeCell ref="B10:B14"/>
    <mergeCell ref="B15:B16"/>
    <mergeCell ref="D15:D16"/>
    <mergeCell ref="G15:G16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showGridLines="0" topLeftCell="A12" zoomScale="115" zoomScaleNormal="115" workbookViewId="0">
      <selection activeCell="A14" sqref="A1:XFD1048576"/>
    </sheetView>
  </sheetViews>
  <sheetFormatPr defaultColWidth="9" defaultRowHeight="13.2" x14ac:dyDescent="0.25"/>
  <cols>
    <col min="1" max="1" width="9" style="7"/>
    <col min="2" max="3" width="12.88671875" style="7" customWidth="1"/>
    <col min="4" max="5" width="30.88671875" style="7" customWidth="1"/>
    <col min="6" max="6" width="12.88671875" style="7" customWidth="1"/>
    <col min="7" max="7" width="12.88671875" style="18" customWidth="1"/>
    <col min="8" max="8" width="12.88671875" style="7" customWidth="1"/>
    <col min="9" max="9" width="30.88671875" style="7" customWidth="1"/>
    <col min="10" max="16384" width="9" style="7"/>
  </cols>
  <sheetData>
    <row r="2" spans="2:11" s="4" customFormat="1" ht="12" x14ac:dyDescent="0.25">
      <c r="B2" s="1" t="s">
        <v>23</v>
      </c>
      <c r="C2" s="2" t="s">
        <v>24</v>
      </c>
      <c r="D2" s="2" t="s">
        <v>8</v>
      </c>
      <c r="E2" s="2" t="s">
        <v>9</v>
      </c>
      <c r="F2" s="2" t="s">
        <v>10</v>
      </c>
      <c r="G2" s="2" t="s">
        <v>0</v>
      </c>
      <c r="H2" s="3" t="s">
        <v>1</v>
      </c>
      <c r="I2" s="38" t="s">
        <v>37</v>
      </c>
    </row>
    <row r="3" spans="2:11" ht="92.4" x14ac:dyDescent="0.25">
      <c r="B3" s="193" t="s">
        <v>25</v>
      </c>
      <c r="C3" s="9" t="s">
        <v>3</v>
      </c>
      <c r="D3" s="46" t="s">
        <v>56</v>
      </c>
      <c r="E3" s="20" t="s">
        <v>11</v>
      </c>
      <c r="F3" s="65">
        <v>0.89880000000000004</v>
      </c>
      <c r="G3" s="57">
        <v>0.1</v>
      </c>
      <c r="H3" s="26">
        <v>0.1</v>
      </c>
      <c r="I3" s="187" t="s">
        <v>38</v>
      </c>
      <c r="J3" s="8"/>
      <c r="K3" s="8"/>
    </row>
    <row r="4" spans="2:11" ht="92.4" x14ac:dyDescent="0.25">
      <c r="B4" s="194"/>
      <c r="C4" s="22" t="s">
        <v>4</v>
      </c>
      <c r="D4" s="47" t="s">
        <v>47</v>
      </c>
      <c r="E4" s="23" t="s">
        <v>29</v>
      </c>
      <c r="F4" s="65">
        <v>0.84189999999999998</v>
      </c>
      <c r="G4" s="58">
        <v>7.0000000000000007E-2</v>
      </c>
      <c r="H4" s="27">
        <v>0</v>
      </c>
      <c r="I4" s="188"/>
      <c r="J4" s="8"/>
      <c r="K4" s="8"/>
    </row>
    <row r="5" spans="2:11" ht="92.4" x14ac:dyDescent="0.25">
      <c r="B5" s="194"/>
      <c r="C5" s="5" t="s">
        <v>5</v>
      </c>
      <c r="D5" s="48" t="s">
        <v>53</v>
      </c>
      <c r="E5" s="6" t="s">
        <v>30</v>
      </c>
      <c r="F5" s="65">
        <v>0.86029999999999995</v>
      </c>
      <c r="G5" s="59">
        <v>7.0000000000000007E-2</v>
      </c>
      <c r="H5" s="28">
        <v>4.4900000000000002E-2</v>
      </c>
      <c r="I5" s="188"/>
      <c r="J5" s="8"/>
      <c r="K5" s="8"/>
    </row>
    <row r="6" spans="2:11" ht="105.6" x14ac:dyDescent="0.25">
      <c r="B6" s="194"/>
      <c r="C6" s="24" t="s">
        <v>16</v>
      </c>
      <c r="D6" s="49" t="s">
        <v>52</v>
      </c>
      <c r="E6" s="25" t="s">
        <v>31</v>
      </c>
      <c r="F6" s="65">
        <v>0.42720000000000002</v>
      </c>
      <c r="G6" s="60">
        <v>0.06</v>
      </c>
      <c r="H6" s="29">
        <v>5.45E-2</v>
      </c>
      <c r="I6" s="188"/>
      <c r="J6" s="8"/>
      <c r="K6" s="8"/>
    </row>
    <row r="7" spans="2:11" ht="171.6" x14ac:dyDescent="0.25">
      <c r="B7" s="194"/>
      <c r="C7" s="5" t="s">
        <v>6</v>
      </c>
      <c r="D7" s="50" t="s">
        <v>48</v>
      </c>
      <c r="E7" s="5" t="s">
        <v>15</v>
      </c>
      <c r="F7" s="73" t="s">
        <v>62</v>
      </c>
      <c r="G7" s="59">
        <v>0.1</v>
      </c>
      <c r="H7" s="28">
        <v>3.5400000000000001E-2</v>
      </c>
      <c r="I7" s="189"/>
      <c r="J7" s="8"/>
      <c r="K7" s="8"/>
    </row>
    <row r="8" spans="2:11" ht="79.2" x14ac:dyDescent="0.25">
      <c r="B8" s="194"/>
      <c r="C8" s="14" t="s">
        <v>2</v>
      </c>
      <c r="D8" s="51" t="s">
        <v>54</v>
      </c>
      <c r="E8" s="21" t="s">
        <v>32</v>
      </c>
      <c r="F8" s="75" t="s">
        <v>60</v>
      </c>
      <c r="G8" s="61">
        <v>0.1</v>
      </c>
      <c r="H8" s="33">
        <v>0.1</v>
      </c>
      <c r="I8" s="43" t="s">
        <v>39</v>
      </c>
      <c r="J8" s="8"/>
      <c r="K8" s="8"/>
    </row>
    <row r="9" spans="2:11" ht="86.25" customHeight="1" thickBot="1" x14ac:dyDescent="0.3">
      <c r="B9" s="195"/>
      <c r="C9" s="9" t="s">
        <v>7</v>
      </c>
      <c r="D9" s="52" t="s">
        <v>55</v>
      </c>
      <c r="E9" s="9" t="s">
        <v>14</v>
      </c>
      <c r="F9" s="74" t="s">
        <v>60</v>
      </c>
      <c r="G9" s="57">
        <v>0.1</v>
      </c>
      <c r="H9" s="31">
        <v>0.1</v>
      </c>
      <c r="I9" s="39" t="s">
        <v>43</v>
      </c>
      <c r="J9" s="8"/>
      <c r="K9" s="8"/>
    </row>
    <row r="10" spans="2:11" ht="79.8" thickTop="1" x14ac:dyDescent="0.25">
      <c r="B10" s="196" t="s">
        <v>26</v>
      </c>
      <c r="C10" s="11" t="s">
        <v>12</v>
      </c>
      <c r="D10" s="53" t="s">
        <v>57</v>
      </c>
      <c r="E10" s="11" t="s">
        <v>34</v>
      </c>
      <c r="F10" s="66">
        <v>0.90180000000000005</v>
      </c>
      <c r="G10" s="62">
        <v>0.08</v>
      </c>
      <c r="H10" s="36">
        <v>4.9200000000000001E-2</v>
      </c>
      <c r="I10" s="190" t="s">
        <v>41</v>
      </c>
      <c r="J10" s="8"/>
      <c r="K10" s="8"/>
    </row>
    <row r="11" spans="2:11" ht="79.2" x14ac:dyDescent="0.25">
      <c r="B11" s="194"/>
      <c r="C11" s="5" t="s">
        <v>13</v>
      </c>
      <c r="D11" s="54" t="s">
        <v>57</v>
      </c>
      <c r="E11" s="5" t="s">
        <v>34</v>
      </c>
      <c r="F11" s="37">
        <v>0.89080000000000004</v>
      </c>
      <c r="G11" s="59">
        <v>0.08</v>
      </c>
      <c r="H11" s="34">
        <v>0</v>
      </c>
      <c r="I11" s="191"/>
      <c r="J11" s="8"/>
      <c r="K11" s="8"/>
    </row>
    <row r="12" spans="2:11" ht="79.2" x14ac:dyDescent="0.25">
      <c r="B12" s="194"/>
      <c r="C12" s="5" t="s">
        <v>35</v>
      </c>
      <c r="D12" s="54" t="s">
        <v>57</v>
      </c>
      <c r="E12" s="5" t="s">
        <v>34</v>
      </c>
      <c r="F12" s="67" t="s">
        <v>60</v>
      </c>
      <c r="G12" s="59">
        <v>0.08</v>
      </c>
      <c r="H12" s="34">
        <v>0.08</v>
      </c>
      <c r="I12" s="192"/>
      <c r="J12" s="8"/>
      <c r="K12" s="8"/>
    </row>
    <row r="13" spans="2:11" ht="92.4" x14ac:dyDescent="0.25">
      <c r="B13" s="194"/>
      <c r="C13" s="6" t="s">
        <v>33</v>
      </c>
      <c r="D13" s="54" t="s">
        <v>58</v>
      </c>
      <c r="E13" s="5" t="s">
        <v>34</v>
      </c>
      <c r="F13" s="37">
        <v>0.72</v>
      </c>
      <c r="G13" s="59">
        <v>0.1</v>
      </c>
      <c r="H13" s="34">
        <v>0</v>
      </c>
      <c r="I13" s="43" t="s">
        <v>42</v>
      </c>
      <c r="J13" s="8"/>
      <c r="K13" s="8"/>
    </row>
    <row r="14" spans="2:11" ht="50.25" customHeight="1" thickBot="1" x14ac:dyDescent="0.3">
      <c r="B14" s="195"/>
      <c r="C14" s="12" t="s">
        <v>59</v>
      </c>
      <c r="D14" s="55" t="s">
        <v>49</v>
      </c>
      <c r="E14" s="13" t="s">
        <v>17</v>
      </c>
      <c r="F14" s="68" t="s">
        <v>60</v>
      </c>
      <c r="G14" s="63">
        <v>0.06</v>
      </c>
      <c r="H14" s="35">
        <v>0.08</v>
      </c>
      <c r="I14" s="39" t="s">
        <v>40</v>
      </c>
      <c r="J14" s="8"/>
      <c r="K14" s="8"/>
    </row>
    <row r="15" spans="2:11" ht="102" customHeight="1" thickTop="1" x14ac:dyDescent="0.25">
      <c r="B15" s="196" t="s">
        <v>28</v>
      </c>
      <c r="C15" s="14" t="s">
        <v>18</v>
      </c>
      <c r="D15" s="197" t="s">
        <v>50</v>
      </c>
      <c r="E15" s="15" t="s">
        <v>36</v>
      </c>
      <c r="F15" s="69" t="s">
        <v>60</v>
      </c>
      <c r="G15" s="199">
        <v>0.05</v>
      </c>
      <c r="H15" s="33">
        <v>0</v>
      </c>
      <c r="I15" s="41" t="s">
        <v>44</v>
      </c>
      <c r="J15" s="8"/>
      <c r="K15" s="8"/>
    </row>
    <row r="16" spans="2:11" ht="88.5" customHeight="1" thickBot="1" x14ac:dyDescent="0.3">
      <c r="B16" s="195"/>
      <c r="C16" s="9" t="s">
        <v>20</v>
      </c>
      <c r="D16" s="198"/>
      <c r="E16" s="10" t="s">
        <v>22</v>
      </c>
      <c r="F16" s="70" t="s">
        <v>60</v>
      </c>
      <c r="G16" s="200"/>
      <c r="H16" s="31">
        <v>0</v>
      </c>
      <c r="I16" s="42" t="s">
        <v>45</v>
      </c>
      <c r="J16" s="8"/>
      <c r="K16" s="8"/>
    </row>
    <row r="17" spans="2:11" ht="30" customHeight="1" thickTop="1" x14ac:dyDescent="0.25">
      <c r="B17" s="19" t="s">
        <v>27</v>
      </c>
      <c r="C17" s="16" t="s">
        <v>19</v>
      </c>
      <c r="D17" s="56" t="s">
        <v>51</v>
      </c>
      <c r="E17" s="17" t="s">
        <v>21</v>
      </c>
      <c r="F17" s="71" t="s">
        <v>60</v>
      </c>
      <c r="G17" s="64">
        <v>-0.05</v>
      </c>
      <c r="H17" s="72">
        <v>0</v>
      </c>
      <c r="I17" s="40" t="s">
        <v>46</v>
      </c>
      <c r="J17" s="8"/>
      <c r="K17" s="8"/>
    </row>
    <row r="18" spans="2:11" ht="24" customHeight="1" x14ac:dyDescent="0.25">
      <c r="H18" s="44">
        <v>0.64399999999999991</v>
      </c>
      <c r="J18" s="8"/>
      <c r="K18" s="8"/>
    </row>
  </sheetData>
  <mergeCells count="7">
    <mergeCell ref="I3:I7"/>
    <mergeCell ref="I10:I12"/>
    <mergeCell ref="B3:B9"/>
    <mergeCell ref="B10:B14"/>
    <mergeCell ref="B15:B16"/>
    <mergeCell ref="D15:D16"/>
    <mergeCell ref="G15:G16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showGridLines="0" zoomScale="115" zoomScaleNormal="115" workbookViewId="0">
      <selection activeCell="F5" sqref="F5"/>
    </sheetView>
  </sheetViews>
  <sheetFormatPr defaultColWidth="9" defaultRowHeight="13.2" x14ac:dyDescent="0.25"/>
  <cols>
    <col min="1" max="1" width="9" style="7"/>
    <col min="2" max="3" width="12.88671875" style="7" customWidth="1"/>
    <col min="4" max="5" width="30.88671875" style="7" customWidth="1"/>
    <col min="6" max="6" width="12.88671875" style="7" customWidth="1"/>
    <col min="7" max="7" width="12.88671875" style="18" customWidth="1"/>
    <col min="8" max="8" width="12.88671875" style="7" customWidth="1"/>
    <col min="9" max="9" width="30.88671875" style="7" customWidth="1"/>
    <col min="10" max="16384" width="9" style="7"/>
  </cols>
  <sheetData>
    <row r="2" spans="1:11" s="4" customFormat="1" ht="12" x14ac:dyDescent="0.25">
      <c r="B2" s="1" t="s">
        <v>23</v>
      </c>
      <c r="C2" s="2" t="s">
        <v>24</v>
      </c>
      <c r="D2" s="2" t="s">
        <v>8</v>
      </c>
      <c r="E2" s="2" t="s">
        <v>9</v>
      </c>
      <c r="F2" s="2" t="s">
        <v>10</v>
      </c>
      <c r="G2" s="2" t="s">
        <v>0</v>
      </c>
      <c r="H2" s="3" t="s">
        <v>1</v>
      </c>
      <c r="I2" s="38" t="s">
        <v>37</v>
      </c>
    </row>
    <row r="3" spans="1:11" ht="92.4" x14ac:dyDescent="0.25">
      <c r="B3" s="193" t="s">
        <v>25</v>
      </c>
      <c r="C3" s="9" t="s">
        <v>3</v>
      </c>
      <c r="D3" s="46" t="s">
        <v>56</v>
      </c>
      <c r="E3" s="20" t="s">
        <v>11</v>
      </c>
      <c r="F3" s="65">
        <v>0.93259999999999998</v>
      </c>
      <c r="G3" s="57">
        <v>0.1</v>
      </c>
      <c r="H3" s="26">
        <v>0.1</v>
      </c>
      <c r="I3" s="187" t="s">
        <v>38</v>
      </c>
      <c r="J3" s="8"/>
      <c r="K3" s="8"/>
    </row>
    <row r="4" spans="1:11" ht="92.4" x14ac:dyDescent="0.25">
      <c r="B4" s="194"/>
      <c r="C4" s="22" t="s">
        <v>4</v>
      </c>
      <c r="D4" s="47" t="s">
        <v>47</v>
      </c>
      <c r="E4" s="23" t="s">
        <v>29</v>
      </c>
      <c r="F4" s="65">
        <v>0.88529999999999998</v>
      </c>
      <c r="G4" s="58">
        <v>7.0000000000000007E-2</v>
      </c>
      <c r="H4" s="27">
        <v>5.1799999999999999E-2</v>
      </c>
      <c r="I4" s="188"/>
      <c r="J4" s="8"/>
      <c r="K4" s="8"/>
    </row>
    <row r="5" spans="1:11" ht="92.4" x14ac:dyDescent="0.25">
      <c r="B5" s="194"/>
      <c r="C5" s="5" t="s">
        <v>5</v>
      </c>
      <c r="D5" s="48" t="s">
        <v>53</v>
      </c>
      <c r="E5" s="6" t="s">
        <v>30</v>
      </c>
      <c r="F5" s="65">
        <v>0.87060000000000004</v>
      </c>
      <c r="G5" s="59">
        <v>7.0000000000000007E-2</v>
      </c>
      <c r="H5" s="28">
        <v>4.7800000000000002E-2</v>
      </c>
      <c r="I5" s="188"/>
      <c r="J5" s="8"/>
      <c r="K5" s="8"/>
    </row>
    <row r="6" spans="1:11" ht="105.6" x14ac:dyDescent="0.25">
      <c r="B6" s="194"/>
      <c r="C6" s="24" t="s">
        <v>16</v>
      </c>
      <c r="D6" s="49" t="s">
        <v>52</v>
      </c>
      <c r="E6" s="25" t="s">
        <v>31</v>
      </c>
      <c r="F6" s="65">
        <v>0.39639999999999997</v>
      </c>
      <c r="G6" s="60">
        <v>0.06</v>
      </c>
      <c r="H6" s="29">
        <v>4.7100000000000003E-2</v>
      </c>
      <c r="I6" s="188"/>
      <c r="J6" s="8"/>
      <c r="K6" s="8"/>
    </row>
    <row r="7" spans="1:11" ht="171.6" x14ac:dyDescent="0.25">
      <c r="B7" s="194"/>
      <c r="C7" s="5" t="s">
        <v>6</v>
      </c>
      <c r="D7" s="50" t="s">
        <v>48</v>
      </c>
      <c r="E7" s="5" t="s">
        <v>15</v>
      </c>
      <c r="F7" s="73" t="s">
        <v>63</v>
      </c>
      <c r="G7" s="59">
        <v>0.1</v>
      </c>
      <c r="H7" s="28">
        <v>7.0699999999999999E-2</v>
      </c>
      <c r="I7" s="189"/>
      <c r="J7" s="8"/>
      <c r="K7" s="8"/>
    </row>
    <row r="8" spans="1:11" ht="79.2" x14ac:dyDescent="0.25">
      <c r="A8" s="7">
        <v>3.88</v>
      </c>
      <c r="B8" s="194"/>
      <c r="C8" s="14" t="s">
        <v>2</v>
      </c>
      <c r="D8" s="51" t="s">
        <v>54</v>
      </c>
      <c r="E8" s="21" t="s">
        <v>32</v>
      </c>
      <c r="F8" s="75" t="s">
        <v>60</v>
      </c>
      <c r="G8" s="61">
        <v>0.1</v>
      </c>
      <c r="H8" s="33">
        <v>0.1</v>
      </c>
      <c r="I8" s="43" t="s">
        <v>39</v>
      </c>
      <c r="J8" s="8"/>
      <c r="K8" s="8"/>
    </row>
    <row r="9" spans="1:11" ht="86.25" customHeight="1" thickBot="1" x14ac:dyDescent="0.3">
      <c r="B9" s="195"/>
      <c r="C9" s="9" t="s">
        <v>7</v>
      </c>
      <c r="D9" s="52" t="s">
        <v>55</v>
      </c>
      <c r="E9" s="9" t="s">
        <v>14</v>
      </c>
      <c r="F9" s="74" t="s">
        <v>60</v>
      </c>
      <c r="G9" s="57">
        <v>0.1</v>
      </c>
      <c r="H9" s="31">
        <v>0.1</v>
      </c>
      <c r="I9" s="39" t="s">
        <v>43</v>
      </c>
      <c r="J9" s="8"/>
      <c r="K9" s="8"/>
    </row>
    <row r="10" spans="1:11" ht="79.8" thickTop="1" x14ac:dyDescent="0.25">
      <c r="B10" s="196" t="s">
        <v>26</v>
      </c>
      <c r="C10" s="11" t="s">
        <v>12</v>
      </c>
      <c r="D10" s="53" t="s">
        <v>57</v>
      </c>
      <c r="E10" s="11" t="s">
        <v>34</v>
      </c>
      <c r="F10" s="66">
        <v>0.93710000000000004</v>
      </c>
      <c r="G10" s="62">
        <v>0.08</v>
      </c>
      <c r="H10" s="36">
        <v>7.17E-2</v>
      </c>
      <c r="I10" s="190" t="s">
        <v>41</v>
      </c>
      <c r="J10" s="8"/>
      <c r="K10" s="8"/>
    </row>
    <row r="11" spans="1:11" ht="79.2" x14ac:dyDescent="0.25">
      <c r="B11" s="194"/>
      <c r="C11" s="5" t="s">
        <v>13</v>
      </c>
      <c r="D11" s="54" t="s">
        <v>57</v>
      </c>
      <c r="E11" s="5" t="s">
        <v>34</v>
      </c>
      <c r="F11" s="37">
        <v>0.93230000000000002</v>
      </c>
      <c r="G11" s="59">
        <v>0.08</v>
      </c>
      <c r="H11" s="34">
        <v>6.8699999999999997E-2</v>
      </c>
      <c r="I11" s="191"/>
      <c r="J11" s="8"/>
      <c r="K11" s="8"/>
    </row>
    <row r="12" spans="1:11" ht="79.2" x14ac:dyDescent="0.25">
      <c r="B12" s="194"/>
      <c r="C12" s="5" t="s">
        <v>35</v>
      </c>
      <c r="D12" s="54" t="s">
        <v>57</v>
      </c>
      <c r="E12" s="5" t="s">
        <v>34</v>
      </c>
      <c r="F12" s="67" t="s">
        <v>60</v>
      </c>
      <c r="G12" s="59">
        <v>0.08</v>
      </c>
      <c r="H12" s="34">
        <v>0.08</v>
      </c>
      <c r="I12" s="192"/>
      <c r="J12" s="8"/>
      <c r="K12" s="8"/>
    </row>
    <row r="13" spans="1:11" ht="92.4" x14ac:dyDescent="0.25">
      <c r="B13" s="194"/>
      <c r="C13" s="6" t="s">
        <v>33</v>
      </c>
      <c r="D13" s="54" t="s">
        <v>58</v>
      </c>
      <c r="E13" s="5" t="s">
        <v>34</v>
      </c>
      <c r="F13" s="37">
        <v>0.65</v>
      </c>
      <c r="G13" s="59">
        <v>0.1</v>
      </c>
      <c r="H13" s="34">
        <v>0</v>
      </c>
      <c r="I13" s="43" t="s">
        <v>42</v>
      </c>
      <c r="J13" s="8"/>
      <c r="K13" s="8"/>
    </row>
    <row r="14" spans="1:11" ht="50.25" customHeight="1" thickBot="1" x14ac:dyDescent="0.3">
      <c r="B14" s="195"/>
      <c r="C14" s="12" t="s">
        <v>59</v>
      </c>
      <c r="D14" s="55" t="s">
        <v>49</v>
      </c>
      <c r="E14" s="13" t="s">
        <v>17</v>
      </c>
      <c r="F14" s="68" t="s">
        <v>60</v>
      </c>
      <c r="G14" s="63">
        <v>0.06</v>
      </c>
      <c r="H14" s="35">
        <v>0.08</v>
      </c>
      <c r="I14" s="39" t="s">
        <v>40</v>
      </c>
      <c r="J14" s="8"/>
      <c r="K14" s="8"/>
    </row>
    <row r="15" spans="1:11" ht="102" customHeight="1" thickTop="1" x14ac:dyDescent="0.25">
      <c r="B15" s="196" t="s">
        <v>28</v>
      </c>
      <c r="C15" s="14" t="s">
        <v>18</v>
      </c>
      <c r="D15" s="197" t="s">
        <v>50</v>
      </c>
      <c r="E15" s="15" t="s">
        <v>36</v>
      </c>
      <c r="F15" s="69" t="s">
        <v>60</v>
      </c>
      <c r="G15" s="199">
        <v>0.05</v>
      </c>
      <c r="H15" s="33">
        <v>0</v>
      </c>
      <c r="I15" s="41" t="s">
        <v>44</v>
      </c>
      <c r="J15" s="8"/>
      <c r="K15" s="8"/>
    </row>
    <row r="16" spans="1:11" ht="88.5" customHeight="1" thickBot="1" x14ac:dyDescent="0.3">
      <c r="B16" s="195"/>
      <c r="C16" s="9" t="s">
        <v>20</v>
      </c>
      <c r="D16" s="198"/>
      <c r="E16" s="10" t="s">
        <v>22</v>
      </c>
      <c r="F16" s="70" t="s">
        <v>60</v>
      </c>
      <c r="G16" s="200"/>
      <c r="H16" s="31">
        <v>0</v>
      </c>
      <c r="I16" s="42" t="s">
        <v>45</v>
      </c>
      <c r="J16" s="8"/>
      <c r="K16" s="8"/>
    </row>
    <row r="17" spans="2:11" ht="30" customHeight="1" thickTop="1" x14ac:dyDescent="0.25">
      <c r="B17" s="19" t="s">
        <v>27</v>
      </c>
      <c r="C17" s="16" t="s">
        <v>19</v>
      </c>
      <c r="D17" s="56" t="s">
        <v>51</v>
      </c>
      <c r="E17" s="17" t="s">
        <v>21</v>
      </c>
      <c r="F17" s="71" t="s">
        <v>60</v>
      </c>
      <c r="G17" s="64">
        <v>-0.05</v>
      </c>
      <c r="H17" s="72">
        <v>0</v>
      </c>
      <c r="I17" s="40" t="s">
        <v>46</v>
      </c>
      <c r="J17" s="8"/>
      <c r="K17" s="8"/>
    </row>
    <row r="18" spans="2:11" ht="24" customHeight="1" x14ac:dyDescent="0.25">
      <c r="H18" s="44">
        <v>0.81779999999999986</v>
      </c>
      <c r="J18" s="8"/>
      <c r="K18" s="8"/>
    </row>
  </sheetData>
  <mergeCells count="7">
    <mergeCell ref="I3:I7"/>
    <mergeCell ref="I10:I12"/>
    <mergeCell ref="B3:B9"/>
    <mergeCell ref="B10:B14"/>
    <mergeCell ref="B15:B16"/>
    <mergeCell ref="D15:D16"/>
    <mergeCell ref="G15:G16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showGridLines="0" topLeftCell="A3" zoomScale="115" zoomScaleNormal="115" workbookViewId="0">
      <selection activeCell="E4" sqref="E4"/>
    </sheetView>
  </sheetViews>
  <sheetFormatPr defaultColWidth="9" defaultRowHeight="13.2" x14ac:dyDescent="0.25"/>
  <cols>
    <col min="1" max="1" width="9" style="7"/>
    <col min="2" max="3" width="12.88671875" style="7" customWidth="1"/>
    <col min="4" max="5" width="30.88671875" style="7" customWidth="1"/>
    <col min="6" max="6" width="12.88671875" style="7" customWidth="1"/>
    <col min="7" max="7" width="12.88671875" style="18" customWidth="1"/>
    <col min="8" max="8" width="12.88671875" style="7" customWidth="1"/>
    <col min="9" max="9" width="30.88671875" style="7" customWidth="1"/>
    <col min="10" max="16384" width="9" style="7"/>
  </cols>
  <sheetData>
    <row r="2" spans="1:11" s="4" customFormat="1" ht="12" x14ac:dyDescent="0.25">
      <c r="B2" s="1" t="s">
        <v>23</v>
      </c>
      <c r="C2" s="2" t="s">
        <v>24</v>
      </c>
      <c r="D2" s="2" t="s">
        <v>8</v>
      </c>
      <c r="E2" s="2" t="s">
        <v>9</v>
      </c>
      <c r="F2" s="2" t="s">
        <v>10</v>
      </c>
      <c r="G2" s="2" t="s">
        <v>0</v>
      </c>
      <c r="H2" s="3" t="s">
        <v>1</v>
      </c>
      <c r="I2" s="38" t="s">
        <v>37</v>
      </c>
    </row>
    <row r="3" spans="1:11" ht="92.4" x14ac:dyDescent="0.25">
      <c r="B3" s="193" t="s">
        <v>25</v>
      </c>
      <c r="C3" s="9" t="s">
        <v>3</v>
      </c>
      <c r="D3" s="46" t="s">
        <v>56</v>
      </c>
      <c r="E3" s="20" t="s">
        <v>11</v>
      </c>
      <c r="F3" s="65">
        <v>0.94679999999999997</v>
      </c>
      <c r="G3" s="57">
        <v>0.1</v>
      </c>
      <c r="H3" s="26">
        <v>0.1</v>
      </c>
      <c r="I3" s="187" t="s">
        <v>38</v>
      </c>
      <c r="J3" s="8"/>
      <c r="K3" s="8"/>
    </row>
    <row r="4" spans="1:11" ht="92.4" x14ac:dyDescent="0.25">
      <c r="B4" s="194"/>
      <c r="C4" s="22" t="s">
        <v>4</v>
      </c>
      <c r="D4" s="47" t="s">
        <v>47</v>
      </c>
      <c r="E4" s="23" t="s">
        <v>29</v>
      </c>
      <c r="F4" s="65">
        <v>0.84989999999999999</v>
      </c>
      <c r="G4" s="58">
        <v>7.0000000000000007E-2</v>
      </c>
      <c r="H4" s="27">
        <v>0</v>
      </c>
      <c r="I4" s="188"/>
      <c r="J4" s="8"/>
      <c r="K4" s="8"/>
    </row>
    <row r="5" spans="1:11" ht="92.4" x14ac:dyDescent="0.25">
      <c r="B5" s="194"/>
      <c r="C5" s="5" t="s">
        <v>5</v>
      </c>
      <c r="D5" s="48" t="s">
        <v>53</v>
      </c>
      <c r="E5" s="6" t="s">
        <v>30</v>
      </c>
      <c r="F5" s="65">
        <v>0.85780000000000001</v>
      </c>
      <c r="G5" s="59">
        <v>7.0000000000000007E-2</v>
      </c>
      <c r="H5" s="28">
        <v>4.4200000000000003E-2</v>
      </c>
      <c r="I5" s="188"/>
      <c r="J5" s="8"/>
      <c r="K5" s="8"/>
    </row>
    <row r="6" spans="1:11" ht="105.6" x14ac:dyDescent="0.25">
      <c r="B6" s="194"/>
      <c r="C6" s="24" t="s">
        <v>16</v>
      </c>
      <c r="D6" s="49" t="s">
        <v>52</v>
      </c>
      <c r="E6" s="25" t="s">
        <v>31</v>
      </c>
      <c r="F6" s="65">
        <v>0.372</v>
      </c>
      <c r="G6" s="60">
        <v>0.06</v>
      </c>
      <c r="H6" s="29">
        <v>4.1300000000000003E-2</v>
      </c>
      <c r="I6" s="188"/>
      <c r="J6" s="8"/>
      <c r="K6" s="8"/>
    </row>
    <row r="7" spans="1:11" ht="171.6" x14ac:dyDescent="0.25">
      <c r="B7" s="194"/>
      <c r="C7" s="5" t="s">
        <v>6</v>
      </c>
      <c r="D7" s="50" t="s">
        <v>48</v>
      </c>
      <c r="E7" s="5" t="s">
        <v>15</v>
      </c>
      <c r="F7" s="73" t="s">
        <v>82</v>
      </c>
      <c r="G7" s="59">
        <v>0.1</v>
      </c>
      <c r="H7" s="28">
        <v>7.2499999999999995E-2</v>
      </c>
      <c r="I7" s="189"/>
      <c r="J7" s="8"/>
      <c r="K7" s="8"/>
    </row>
    <row r="8" spans="1:11" ht="79.2" x14ac:dyDescent="0.25">
      <c r="A8" s="7">
        <v>3.88</v>
      </c>
      <c r="B8" s="194"/>
      <c r="C8" s="14" t="s">
        <v>2</v>
      </c>
      <c r="D8" s="51" t="s">
        <v>54</v>
      </c>
      <c r="E8" s="21" t="s">
        <v>32</v>
      </c>
      <c r="F8" s="75" t="s">
        <v>60</v>
      </c>
      <c r="G8" s="61">
        <v>0.1</v>
      </c>
      <c r="H8" s="33">
        <v>0.1</v>
      </c>
      <c r="I8" s="43" t="s">
        <v>39</v>
      </c>
      <c r="J8" s="8"/>
      <c r="K8" s="8"/>
    </row>
    <row r="9" spans="1:11" ht="86.25" customHeight="1" thickBot="1" x14ac:dyDescent="0.3">
      <c r="B9" s="195"/>
      <c r="C9" s="9" t="s">
        <v>7</v>
      </c>
      <c r="D9" s="52" t="s">
        <v>55</v>
      </c>
      <c r="E9" s="9" t="s">
        <v>14</v>
      </c>
      <c r="F9" s="74" t="s">
        <v>60</v>
      </c>
      <c r="G9" s="57">
        <v>0.1</v>
      </c>
      <c r="H9" s="31">
        <v>0.1</v>
      </c>
      <c r="I9" s="39" t="s">
        <v>43</v>
      </c>
      <c r="J9" s="8"/>
      <c r="K9" s="8"/>
    </row>
    <row r="10" spans="1:11" ht="79.8" thickTop="1" x14ac:dyDescent="0.25">
      <c r="B10" s="196" t="s">
        <v>26</v>
      </c>
      <c r="C10" s="11" t="s">
        <v>12</v>
      </c>
      <c r="D10" s="53" t="s">
        <v>57</v>
      </c>
      <c r="E10" s="11" t="s">
        <v>34</v>
      </c>
      <c r="F10" s="66">
        <v>0.93300000000000005</v>
      </c>
      <c r="G10" s="62">
        <v>0.08</v>
      </c>
      <c r="H10" s="36">
        <v>6.9099999999999995E-2</v>
      </c>
      <c r="I10" s="190" t="s">
        <v>41</v>
      </c>
      <c r="J10" s="8"/>
      <c r="K10" s="8"/>
    </row>
    <row r="11" spans="1:11" ht="79.2" x14ac:dyDescent="0.25">
      <c r="B11" s="194"/>
      <c r="C11" s="5" t="s">
        <v>13</v>
      </c>
      <c r="D11" s="54" t="s">
        <v>57</v>
      </c>
      <c r="E11" s="5" t="s">
        <v>34</v>
      </c>
      <c r="F11" s="37">
        <v>0.93700000000000006</v>
      </c>
      <c r="G11" s="59">
        <v>0.08</v>
      </c>
      <c r="H11" s="34">
        <v>7.17E-2</v>
      </c>
      <c r="I11" s="191"/>
      <c r="J11" s="8"/>
      <c r="K11" s="8"/>
    </row>
    <row r="12" spans="1:11" ht="79.2" x14ac:dyDescent="0.25">
      <c r="B12" s="194"/>
      <c r="C12" s="5" t="s">
        <v>35</v>
      </c>
      <c r="D12" s="54" t="s">
        <v>57</v>
      </c>
      <c r="E12" s="5" t="s">
        <v>34</v>
      </c>
      <c r="F12" s="67" t="s">
        <v>60</v>
      </c>
      <c r="G12" s="59">
        <v>0.08</v>
      </c>
      <c r="H12" s="34">
        <v>0.08</v>
      </c>
      <c r="I12" s="192"/>
      <c r="J12" s="8"/>
      <c r="K12" s="8"/>
    </row>
    <row r="13" spans="1:11" ht="92.4" x14ac:dyDescent="0.25">
      <c r="B13" s="194"/>
      <c r="C13" s="6" t="s">
        <v>33</v>
      </c>
      <c r="D13" s="54" t="s">
        <v>58</v>
      </c>
      <c r="E13" s="5" t="s">
        <v>34</v>
      </c>
      <c r="F13" s="37">
        <v>0.65</v>
      </c>
      <c r="G13" s="59">
        <v>0.1</v>
      </c>
      <c r="H13" s="34">
        <v>0</v>
      </c>
      <c r="I13" s="43" t="s">
        <v>42</v>
      </c>
      <c r="J13" s="8"/>
      <c r="K13" s="8"/>
    </row>
    <row r="14" spans="1:11" ht="50.25" customHeight="1" thickBot="1" x14ac:dyDescent="0.3">
      <c r="B14" s="195"/>
      <c r="C14" s="12" t="s">
        <v>59</v>
      </c>
      <c r="D14" s="55" t="s">
        <v>49</v>
      </c>
      <c r="E14" s="13" t="s">
        <v>17</v>
      </c>
      <c r="F14" s="68" t="s">
        <v>60</v>
      </c>
      <c r="G14" s="63">
        <v>0.06</v>
      </c>
      <c r="H14" s="35">
        <v>0.08</v>
      </c>
      <c r="I14" s="39" t="s">
        <v>40</v>
      </c>
      <c r="J14" s="8"/>
      <c r="K14" s="8"/>
    </row>
    <row r="15" spans="1:11" ht="102" customHeight="1" thickTop="1" x14ac:dyDescent="0.25">
      <c r="B15" s="196" t="s">
        <v>28</v>
      </c>
      <c r="C15" s="14" t="s">
        <v>18</v>
      </c>
      <c r="D15" s="197" t="s">
        <v>50</v>
      </c>
      <c r="E15" s="15" t="s">
        <v>36</v>
      </c>
      <c r="F15" s="69" t="s">
        <v>60</v>
      </c>
      <c r="G15" s="199">
        <v>0.05</v>
      </c>
      <c r="H15" s="33">
        <v>0</v>
      </c>
      <c r="I15" s="41" t="s">
        <v>44</v>
      </c>
      <c r="J15" s="8"/>
      <c r="K15" s="8"/>
    </row>
    <row r="16" spans="1:11" ht="88.5" customHeight="1" thickBot="1" x14ac:dyDescent="0.3">
      <c r="B16" s="195"/>
      <c r="C16" s="9" t="s">
        <v>20</v>
      </c>
      <c r="D16" s="198"/>
      <c r="E16" s="10" t="s">
        <v>22</v>
      </c>
      <c r="F16" s="70" t="s">
        <v>60</v>
      </c>
      <c r="G16" s="200"/>
      <c r="H16" s="31">
        <v>0</v>
      </c>
      <c r="I16" s="42" t="s">
        <v>45</v>
      </c>
      <c r="J16" s="8"/>
      <c r="K16" s="8"/>
    </row>
    <row r="17" spans="2:11" ht="30" customHeight="1" thickTop="1" x14ac:dyDescent="0.25">
      <c r="B17" s="19" t="s">
        <v>27</v>
      </c>
      <c r="C17" s="16" t="s">
        <v>19</v>
      </c>
      <c r="D17" s="56" t="s">
        <v>51</v>
      </c>
      <c r="E17" s="17" t="s">
        <v>21</v>
      </c>
      <c r="F17" s="71" t="s">
        <v>60</v>
      </c>
      <c r="G17" s="64">
        <v>-0.05</v>
      </c>
      <c r="H17" s="72">
        <v>0</v>
      </c>
      <c r="I17" s="40" t="s">
        <v>46</v>
      </c>
      <c r="J17" s="8"/>
      <c r="K17" s="8"/>
    </row>
    <row r="18" spans="2:11" ht="24" customHeight="1" x14ac:dyDescent="0.25">
      <c r="H18" s="44">
        <v>0.75879999999999981</v>
      </c>
      <c r="J18" s="8"/>
      <c r="K18" s="8"/>
    </row>
  </sheetData>
  <mergeCells count="7">
    <mergeCell ref="B3:B9"/>
    <mergeCell ref="I3:I7"/>
    <mergeCell ref="B10:B14"/>
    <mergeCell ref="I10:I12"/>
    <mergeCell ref="B15:B16"/>
    <mergeCell ref="D15:D16"/>
    <mergeCell ref="G15:G16"/>
  </mergeCells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showGridLines="0" topLeftCell="C1" workbookViewId="0">
      <selection activeCell="C6" activeCellId="3" sqref="I6 G6 E6 C6"/>
    </sheetView>
  </sheetViews>
  <sheetFormatPr defaultColWidth="9" defaultRowHeight="13.2" x14ac:dyDescent="0.3"/>
  <cols>
    <col min="1" max="1" width="9" style="32"/>
    <col min="2" max="2" width="20.88671875" style="32" customWidth="1"/>
    <col min="3" max="10" width="12.88671875" style="32" customWidth="1"/>
    <col min="11" max="16384" width="9" style="32"/>
  </cols>
  <sheetData>
    <row r="1" spans="2:10" x14ac:dyDescent="0.3">
      <c r="C1" s="201">
        <v>2018</v>
      </c>
      <c r="D1" s="201"/>
      <c r="E1" s="201"/>
      <c r="F1" s="201"/>
      <c r="G1" s="201">
        <v>2019</v>
      </c>
      <c r="H1" s="201"/>
      <c r="I1" s="201"/>
      <c r="J1" s="201"/>
    </row>
    <row r="2" spans="2:10" x14ac:dyDescent="0.3">
      <c r="C2" s="202" t="s">
        <v>87</v>
      </c>
      <c r="D2" s="202"/>
      <c r="E2" s="202" t="s">
        <v>88</v>
      </c>
      <c r="F2" s="202"/>
      <c r="G2" s="202" t="s">
        <v>89</v>
      </c>
      <c r="H2" s="202"/>
      <c r="I2" s="202" t="s">
        <v>90</v>
      </c>
      <c r="J2" s="202"/>
    </row>
    <row r="3" spans="2:10" x14ac:dyDescent="0.3">
      <c r="B3" s="87" t="s">
        <v>64</v>
      </c>
      <c r="C3" s="65">
        <v>0.84030000000000005</v>
      </c>
      <c r="D3" s="26">
        <v>8.6999999999999994E-2</v>
      </c>
      <c r="E3" s="65">
        <v>0.89880000000000004</v>
      </c>
      <c r="F3" s="26">
        <v>0.1</v>
      </c>
      <c r="G3" s="65">
        <v>0.93259999999999998</v>
      </c>
      <c r="H3" s="26">
        <v>0.1</v>
      </c>
      <c r="I3" s="65">
        <v>0.94679999999999997</v>
      </c>
      <c r="J3" s="26">
        <v>0.1</v>
      </c>
    </row>
    <row r="4" spans="2:10" x14ac:dyDescent="0.3">
      <c r="B4" s="87" t="s">
        <v>65</v>
      </c>
      <c r="C4" s="65">
        <v>0.81010000000000004</v>
      </c>
      <c r="D4" s="27">
        <v>0</v>
      </c>
      <c r="E4" s="65">
        <v>0.84189999999999998</v>
      </c>
      <c r="F4" s="27">
        <v>0</v>
      </c>
      <c r="G4" s="65">
        <v>0.88529999999999998</v>
      </c>
      <c r="H4" s="27">
        <v>5.1799999999999999E-2</v>
      </c>
      <c r="I4" s="65">
        <v>0.84989999999999999</v>
      </c>
      <c r="J4" s="27">
        <v>0</v>
      </c>
    </row>
    <row r="5" spans="2:10" x14ac:dyDescent="0.3">
      <c r="B5" s="87" t="s">
        <v>66</v>
      </c>
      <c r="C5" s="65">
        <v>0.84230000000000005</v>
      </c>
      <c r="D5" s="28">
        <v>0</v>
      </c>
      <c r="E5" s="65">
        <v>0.86029999999999995</v>
      </c>
      <c r="F5" s="28">
        <v>4.4900000000000002E-2</v>
      </c>
      <c r="G5" s="65">
        <v>0.87060000000000004</v>
      </c>
      <c r="H5" s="28">
        <v>4.7800000000000002E-2</v>
      </c>
      <c r="I5" s="65">
        <v>0.85780000000000001</v>
      </c>
      <c r="J5" s="28">
        <v>4.4200000000000003E-2</v>
      </c>
    </row>
    <row r="6" spans="2:10" x14ac:dyDescent="0.3">
      <c r="B6" s="87" t="s">
        <v>67</v>
      </c>
      <c r="C6" s="65">
        <v>0.45779999999999998</v>
      </c>
      <c r="D6" s="29">
        <v>0.06</v>
      </c>
      <c r="E6" s="65">
        <v>0.42720000000000002</v>
      </c>
      <c r="F6" s="29">
        <v>5.45E-2</v>
      </c>
      <c r="G6" s="65">
        <v>0.39639999999999997</v>
      </c>
      <c r="H6" s="29">
        <v>4.7100000000000003E-2</v>
      </c>
      <c r="I6" s="65">
        <v>0.372</v>
      </c>
      <c r="J6" s="29">
        <v>4.1300000000000003E-2</v>
      </c>
    </row>
    <row r="7" spans="2:10" ht="39.6" x14ac:dyDescent="0.3">
      <c r="B7" s="88" t="s">
        <v>68</v>
      </c>
      <c r="C7" s="73" t="s">
        <v>79</v>
      </c>
      <c r="D7" s="28">
        <v>0</v>
      </c>
      <c r="E7" s="73" t="s">
        <v>80</v>
      </c>
      <c r="F7" s="28">
        <v>3.5400000000000001E-2</v>
      </c>
      <c r="G7" s="73" t="s">
        <v>81</v>
      </c>
      <c r="H7" s="28">
        <v>7.0699999999999999E-2</v>
      </c>
      <c r="I7" s="73" t="s">
        <v>82</v>
      </c>
      <c r="J7" s="28">
        <v>7.2499999999999995E-2</v>
      </c>
    </row>
    <row r="8" spans="2:10" ht="30" customHeight="1" x14ac:dyDescent="0.3">
      <c r="B8" s="89" t="s">
        <v>69</v>
      </c>
      <c r="C8" s="79" t="s">
        <v>60</v>
      </c>
      <c r="D8" s="80">
        <v>0.1</v>
      </c>
      <c r="E8" s="79" t="s">
        <v>60</v>
      </c>
      <c r="F8" s="80">
        <v>0.1</v>
      </c>
      <c r="G8" s="79" t="s">
        <v>60</v>
      </c>
      <c r="H8" s="80">
        <v>0.1</v>
      </c>
      <c r="I8" s="79" t="s">
        <v>60</v>
      </c>
      <c r="J8" s="80">
        <v>0.1</v>
      </c>
    </row>
    <row r="9" spans="2:10" ht="13.8" thickBot="1" x14ac:dyDescent="0.35">
      <c r="B9" s="90" t="s">
        <v>70</v>
      </c>
      <c r="C9" s="81" t="s">
        <v>60</v>
      </c>
      <c r="D9" s="82">
        <v>0.1</v>
      </c>
      <c r="E9" s="81" t="s">
        <v>60</v>
      </c>
      <c r="F9" s="82">
        <v>0.1</v>
      </c>
      <c r="G9" s="81" t="s">
        <v>60</v>
      </c>
      <c r="H9" s="82">
        <v>0.1</v>
      </c>
      <c r="I9" s="81" t="s">
        <v>60</v>
      </c>
      <c r="J9" s="82">
        <v>0.1</v>
      </c>
    </row>
    <row r="10" spans="2:10" ht="15.9" customHeight="1" thickTop="1" x14ac:dyDescent="0.3">
      <c r="B10" s="91" t="s">
        <v>71</v>
      </c>
      <c r="C10" s="66">
        <v>0.91439999999999999</v>
      </c>
      <c r="D10" s="36">
        <v>5.7200000000000001E-2</v>
      </c>
      <c r="E10" s="66">
        <v>0.90180000000000005</v>
      </c>
      <c r="F10" s="36">
        <v>4.9200000000000001E-2</v>
      </c>
      <c r="G10" s="66">
        <v>0.93710000000000004</v>
      </c>
      <c r="H10" s="36">
        <v>7.17E-2</v>
      </c>
      <c r="I10" s="66">
        <v>0.93300000000000005</v>
      </c>
      <c r="J10" s="36">
        <v>6.9099999999999995E-2</v>
      </c>
    </row>
    <row r="11" spans="2:10" x14ac:dyDescent="0.3">
      <c r="B11" s="92" t="s">
        <v>72</v>
      </c>
      <c r="C11" s="37">
        <v>0.84909999999999997</v>
      </c>
      <c r="D11" s="28">
        <v>0</v>
      </c>
      <c r="E11" s="37">
        <v>0.89080000000000004</v>
      </c>
      <c r="F11" s="28">
        <v>0</v>
      </c>
      <c r="G11" s="37">
        <v>0.93230000000000002</v>
      </c>
      <c r="H11" s="28">
        <v>6.8699999999999997E-2</v>
      </c>
      <c r="I11" s="37">
        <v>0.93700000000000006</v>
      </c>
      <c r="J11" s="28">
        <v>7.17E-2</v>
      </c>
    </row>
    <row r="12" spans="2:10" x14ac:dyDescent="0.3">
      <c r="B12" s="93" t="s">
        <v>73</v>
      </c>
      <c r="C12" s="83" t="s">
        <v>60</v>
      </c>
      <c r="D12" s="84">
        <v>0.08</v>
      </c>
      <c r="E12" s="83" t="s">
        <v>60</v>
      </c>
      <c r="F12" s="84">
        <v>0.08</v>
      </c>
      <c r="G12" s="83" t="s">
        <v>60</v>
      </c>
      <c r="H12" s="84">
        <v>0.08</v>
      </c>
      <c r="I12" s="83" t="s">
        <v>60</v>
      </c>
      <c r="J12" s="84">
        <v>0.08</v>
      </c>
    </row>
    <row r="13" spans="2:10" x14ac:dyDescent="0.3">
      <c r="B13" s="92" t="s">
        <v>74</v>
      </c>
      <c r="C13" s="37">
        <v>0.86260000000000003</v>
      </c>
      <c r="D13" s="28">
        <v>0</v>
      </c>
      <c r="E13" s="37">
        <v>0.72</v>
      </c>
      <c r="F13" s="28">
        <v>0</v>
      </c>
      <c r="G13" s="37">
        <v>0.65</v>
      </c>
      <c r="H13" s="28">
        <v>0</v>
      </c>
      <c r="I13" s="37">
        <v>0.65</v>
      </c>
      <c r="J13" s="28">
        <v>0</v>
      </c>
    </row>
    <row r="14" spans="2:10" ht="15.9" customHeight="1" thickBot="1" x14ac:dyDescent="0.35">
      <c r="B14" s="94" t="s">
        <v>59</v>
      </c>
      <c r="C14" s="85" t="s">
        <v>60</v>
      </c>
      <c r="D14" s="86">
        <v>0.08</v>
      </c>
      <c r="E14" s="85" t="s">
        <v>60</v>
      </c>
      <c r="F14" s="86">
        <v>0.08</v>
      </c>
      <c r="G14" s="85" t="s">
        <v>60</v>
      </c>
      <c r="H14" s="86">
        <v>0.08</v>
      </c>
      <c r="I14" s="85" t="s">
        <v>60</v>
      </c>
      <c r="J14" s="86">
        <v>0.08</v>
      </c>
    </row>
    <row r="15" spans="2:10" ht="13.8" thickTop="1" x14ac:dyDescent="0.3">
      <c r="B15" s="95" t="s">
        <v>75</v>
      </c>
      <c r="C15" s="69" t="s">
        <v>60</v>
      </c>
      <c r="D15" s="30">
        <v>0</v>
      </c>
      <c r="E15" s="69" t="s">
        <v>60</v>
      </c>
      <c r="F15" s="30">
        <v>0</v>
      </c>
      <c r="G15" s="69" t="s">
        <v>60</v>
      </c>
      <c r="H15" s="30">
        <v>0</v>
      </c>
      <c r="I15" s="69" t="s">
        <v>60</v>
      </c>
      <c r="J15" s="30">
        <v>0</v>
      </c>
    </row>
    <row r="16" spans="2:10" ht="13.8" thickBot="1" x14ac:dyDescent="0.35">
      <c r="B16" s="96" t="s">
        <v>76</v>
      </c>
      <c r="C16" s="70" t="s">
        <v>60</v>
      </c>
      <c r="D16" s="26">
        <v>0</v>
      </c>
      <c r="E16" s="70" t="s">
        <v>60</v>
      </c>
      <c r="F16" s="26">
        <v>0</v>
      </c>
      <c r="G16" s="70" t="s">
        <v>60</v>
      </c>
      <c r="H16" s="26">
        <v>0</v>
      </c>
      <c r="I16" s="70" t="s">
        <v>60</v>
      </c>
      <c r="J16" s="26">
        <v>0</v>
      </c>
    </row>
    <row r="17" spans="2:10" ht="15.9" customHeight="1" thickTop="1" x14ac:dyDescent="0.3">
      <c r="B17" s="97" t="s">
        <v>77</v>
      </c>
      <c r="C17" s="71" t="s">
        <v>60</v>
      </c>
      <c r="D17" s="78">
        <v>0</v>
      </c>
      <c r="E17" s="71" t="s">
        <v>60</v>
      </c>
      <c r="F17" s="78">
        <v>0</v>
      </c>
      <c r="G17" s="71" t="s">
        <v>60</v>
      </c>
      <c r="H17" s="78">
        <v>0</v>
      </c>
      <c r="I17" s="71" t="s">
        <v>60</v>
      </c>
      <c r="J17" s="78">
        <v>0</v>
      </c>
    </row>
    <row r="18" spans="2:10" x14ac:dyDescent="0.3">
      <c r="B18" s="98" t="s">
        <v>78</v>
      </c>
      <c r="C18" s="45"/>
      <c r="D18" s="77">
        <v>0.56420000000000003</v>
      </c>
      <c r="E18" s="45"/>
      <c r="F18" s="77">
        <v>0.64399999999999991</v>
      </c>
      <c r="G18" s="45"/>
      <c r="H18" s="77">
        <v>0.81779999999999986</v>
      </c>
      <c r="I18" s="45"/>
      <c r="J18" s="77">
        <v>0.75879999999999981</v>
      </c>
    </row>
    <row r="19" spans="2:10" x14ac:dyDescent="0.3">
      <c r="B19" s="45" t="s">
        <v>83</v>
      </c>
      <c r="D19" s="77">
        <v>0</v>
      </c>
      <c r="E19" s="76"/>
      <c r="F19" s="77" t="s">
        <v>84</v>
      </c>
      <c r="G19" s="76"/>
      <c r="H19" s="77" t="s">
        <v>85</v>
      </c>
      <c r="I19" s="76"/>
      <c r="J19" s="77" t="s">
        <v>86</v>
      </c>
    </row>
  </sheetData>
  <mergeCells count="6">
    <mergeCell ref="C1:F1"/>
    <mergeCell ref="G1:J1"/>
    <mergeCell ref="C2:D2"/>
    <mergeCell ref="E2:F2"/>
    <mergeCell ref="G2:H2"/>
    <mergeCell ref="I2:J2"/>
  </mergeCells>
  <phoneticPr fontId="2" type="noConversion"/>
  <conditionalFormatting sqref="C3:J1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Assessment Rules (without Chat)</vt:lpstr>
      <vt:lpstr>RV</vt:lpstr>
      <vt:lpstr>November</vt:lpstr>
      <vt:lpstr>December</vt:lpstr>
      <vt:lpstr>January</vt:lpstr>
      <vt:lpstr>February</vt:lpstr>
      <vt:lpstr>Site Assessment v3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Vikram Yadav</dc:creator>
  <cp:lastModifiedBy>80095232</cp:lastModifiedBy>
  <cp:lastPrinted>2017-10-13T03:15:00Z</cp:lastPrinted>
  <dcterms:created xsi:type="dcterms:W3CDTF">2016-12-22T00:47:00Z</dcterms:created>
  <dcterms:modified xsi:type="dcterms:W3CDTF">2020-04-16T07:08:25Z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